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отечественные" sheetId="1" r:id="rId1"/>
    <sheet name="применяемость" sheetId="2" r:id="rId2"/>
    <sheet name="спец генераторы" sheetId="3" r:id="rId3"/>
  </sheets>
  <definedNames>
    <definedName name="_xlnm.Print_Titles" localSheetId="0">'отечественные'!$2:$10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16" authorId="0">
      <text>
        <r>
          <rPr>
            <b/>
            <sz val="8"/>
            <color indexed="8"/>
            <rFont val="Tahoma"/>
            <family val="2"/>
          </rPr>
          <t xml:space="preserve">61005: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<sst xmlns="http://schemas.openxmlformats.org/spreadsheetml/2006/main" count="762" uniqueCount="544">
  <si>
    <t xml:space="preserve">ЗАВОД СТАРТЕРОВ И ГЕНЕРАТОРОВ «ЭЛЕКТРОМ» </t>
  </si>
  <si>
    <t xml:space="preserve">428033, г. Чебоксары, пр. Тракторостроителей, 101 </t>
  </si>
  <si>
    <t>Отдел продаж: +7 (8352) 63-10-71, 53-12-59</t>
  </si>
  <si>
    <t xml:space="preserve"> +7 (8352) 63-10-79, 63-33-57 </t>
  </si>
  <si>
    <t xml:space="preserve">URL: www.elektrom.ru          E-mail: elektrom@mail.ru, elektrom@elektrom.ru </t>
  </si>
  <si>
    <t xml:space="preserve">                        ИСО 9001:2000   </t>
  </si>
  <si>
    <t>Цены с НДС  в рублях  действуют с 1.02.2015г.</t>
  </si>
  <si>
    <t>Генераторы и стартеры к тракторам и комбайнам</t>
  </si>
  <si>
    <t>№
п/п</t>
  </si>
  <si>
    <t>Наименование
товара</t>
  </si>
  <si>
    <t>Технические</t>
  </si>
  <si>
    <t>Тип двигателя</t>
  </si>
  <si>
    <t>Цена 
Без НДС, руб.</t>
  </si>
  <si>
    <t>Цена с НДС,руб.с 1.02.</t>
  </si>
  <si>
    <t>Дилер</t>
  </si>
  <si>
    <t>Повышение в %</t>
  </si>
  <si>
    <t>повышение</t>
  </si>
  <si>
    <t>характеристики</t>
  </si>
  <si>
    <t>В</t>
  </si>
  <si>
    <t>А</t>
  </si>
  <si>
    <t>Генераторы типа Г 700</t>
  </si>
  <si>
    <t xml:space="preserve"> Дв. Д-50, 65, Рыбинск
 А-01М, -01 МР, -41, ОАО "Алтайдизель"
 Д-440, Д-442, Д-10, Д-28ЕС2, Д-30,-36,-37Е,-37ЕС1, Д-37ЕС3, Д-38ЕС2,
 Д-144 и их модиф.
 Д-21А, Д-120, Д-130, Д-180, Д-160, Д-140
 Д-214,-230,-240,-241,-241Л,-242,-243,-260 и модиф.
 Д-245,-245.1,-538,-260 и модиф.                                                                                                                                                        Автомобили BAW 1044 (Евро-2) взамен JFWZ 29C1 (28В, 35А)дв.4100QBZL
 СМД-23,-31,-18Н,-18,-18П,-19,-20,-20Т,-21,22,-31,-62,-60,-73
 Zetor 5201
 ЯМЗ-236,-236Д,-236Д2,-238,-236Г-7,-240БМ
 КАМАЗ-740.22, 12, 15, 16, 02, 03, 17, 57, 54</t>
  </si>
  <si>
    <t>Генераторы типа Г 1000</t>
  </si>
  <si>
    <t>Генераторы типа Г 1000А</t>
  </si>
  <si>
    <t>Генераторы типа 5251.3771</t>
  </si>
  <si>
    <t>Генераторы типа 5201.3771</t>
  </si>
  <si>
    <t>Генератор 5202.3771-102</t>
  </si>
  <si>
    <t>Генераторы типа Г 1000В</t>
  </si>
  <si>
    <t>Генераторы типа Г 1000Д
(без УВР)</t>
  </si>
  <si>
    <t>14
28</t>
  </si>
  <si>
    <t>60
12</t>
  </si>
  <si>
    <t>Генераторы типа Г 1000Д</t>
  </si>
  <si>
    <t>Генераторы типа Г 3000</t>
  </si>
  <si>
    <t>Дв. "mtu" серии 396, Ч(Н)-15/18, 6Ч(Н)-18/22, У-396, В-400, В500Д
Дв. Д6, Д12</t>
  </si>
  <si>
    <t>Генераторы типа 40.3771</t>
  </si>
  <si>
    <t>28
14</t>
  </si>
  <si>
    <t>80
110</t>
  </si>
  <si>
    <t>6Т370 ЯМЗ-236Д2,-238БК3,-236Д,-236Д3,-238КМ2-3
 СМД-61,-63, 19Т.02</t>
  </si>
  <si>
    <t>Генераторы типа Г 1000ВМ</t>
  </si>
  <si>
    <r>
      <t xml:space="preserve">Судовой генератор! </t>
    </r>
    <r>
      <rPr>
        <b/>
        <sz val="10"/>
        <rFont val="Arial"/>
        <family val="2"/>
      </rPr>
      <t>ММЗ, дв. ОАО "НПО "Сатурн" г. Рыбинск</t>
    </r>
  </si>
  <si>
    <t>Стартер 12.3778</t>
  </si>
  <si>
    <t>4кВт</t>
  </si>
  <si>
    <r>
      <t xml:space="preserve">Новинка! </t>
    </r>
    <r>
      <rPr>
        <b/>
        <sz val="10"/>
        <rFont val="Arial"/>
        <family val="2"/>
      </rPr>
      <t>ВМТЗ, ВТЗ (взамен 64.3708)</t>
    </r>
  </si>
  <si>
    <t>Стартер 121.3778</t>
  </si>
  <si>
    <r>
      <t xml:space="preserve">Новинка! </t>
    </r>
    <r>
      <rPr>
        <b/>
        <sz val="10"/>
        <rFont val="Arial"/>
        <family val="2"/>
      </rPr>
      <t>МТЗ-50, 80, 100 (взамен 24.3708)</t>
    </r>
  </si>
  <si>
    <t>Стартер 124.3778</t>
  </si>
  <si>
    <t>3,5 кВт</t>
  </si>
  <si>
    <t>Новинка! Для запуска двигателей Д-245 ММЗ и его модификаций, устанавливаемых на тракторы МТЗ, и двигателя Д120, устанавливаемых на тракторы ВТЗ.</t>
  </si>
  <si>
    <r>
      <t xml:space="preserve">Стартер 1270.3778 </t>
    </r>
    <r>
      <rPr>
        <b/>
        <i/>
        <sz val="12"/>
        <rFont val="Arial"/>
        <family val="2"/>
      </rPr>
      <t>NEW</t>
    </r>
  </si>
  <si>
    <t>5,2кВт</t>
  </si>
  <si>
    <r>
      <t>Новинка!</t>
    </r>
    <r>
      <rPr>
        <b/>
        <sz val="11"/>
        <rFont val="Arial"/>
        <family val="2"/>
      </rPr>
      <t xml:space="preserve"> МТЗ с  дв. Д-245.2, Д-260</t>
    </r>
  </si>
  <si>
    <r>
      <t xml:space="preserve">Стартер 1280.3778 </t>
    </r>
    <r>
      <rPr>
        <b/>
        <i/>
        <sz val="12"/>
        <rFont val="Arial"/>
        <family val="2"/>
      </rPr>
      <t>NEW</t>
    </r>
  </si>
  <si>
    <t>3,5кВт</t>
  </si>
  <si>
    <t>Стартер 931.3708</t>
  </si>
  <si>
    <t>1,8кВт</t>
  </si>
  <si>
    <t>Д-160, Д-180 с ПДУ</t>
  </si>
  <si>
    <t>Стартер 9241.3708</t>
  </si>
  <si>
    <t>1,6кВт</t>
  </si>
  <si>
    <t>Стартер 925.3708</t>
  </si>
  <si>
    <t>0,9кВт</t>
  </si>
  <si>
    <t xml:space="preserve"> Пусковые двигатели ПД-350, ПД 10УД (взамен стартера СТ362А и 517.3708)</t>
  </si>
  <si>
    <t>Для установки генераторов на комбайны и  кормоуборочную технику рекомендуется комплектовать генератор задней крышкой с сеткой. При такой комплектации маркировка генератора дополняется буквой "К", а его стоимость увеличивается на 20 руб.</t>
  </si>
  <si>
    <t xml:space="preserve">Генераторы и стартеры к грузовым автомобилям и автобусам </t>
  </si>
  <si>
    <t>Цена 
с НДС, руб.</t>
  </si>
  <si>
    <t>Генераторы типа Г 700А</t>
  </si>
  <si>
    <t>Дв. УМЗ, ЗМЗ-402,-24, ГАЗ-52, ЗИЛ-130, ЗМЗ-24</t>
  </si>
  <si>
    <t>Д 245.12, 245.7</t>
  </si>
  <si>
    <t>Генератор Г 1000Б.21</t>
  </si>
  <si>
    <t>ЯМЗ-236,-238,-7601, КАМАЗ-740</t>
  </si>
  <si>
    <t>КАМАЗ-740, 740-11.240, 740.30, 740.02-180
ЯМЗ-236,-236А,-236НЕ,-238,-238Б,-238НД,-7511.10,-8401,-845
ЗМЗ-5234, ЗИЛ-645</t>
  </si>
  <si>
    <t xml:space="preserve">Генераторы типа Г 3000 А           </t>
  </si>
  <si>
    <t>ЯМЗ-236НЕ-6, КАМАЗ 740.11</t>
  </si>
  <si>
    <t>Генераторы типа Г 3000 Б</t>
  </si>
  <si>
    <t>ЯМЗ-236НЕ-6</t>
  </si>
  <si>
    <t>ММЗ Д260.5-27 и др.</t>
  </si>
  <si>
    <t>Генераторы типа 23.3771</t>
  </si>
  <si>
    <t>ЯМЗ 236 НЕ, КАМАЗ, 740.11 Caterpillar 3116, 3126, Cummins CGE 250, 280</t>
  </si>
  <si>
    <r>
      <t xml:space="preserve">Генератор 3781.3771-85 </t>
    </r>
    <r>
      <rPr>
        <b/>
        <i/>
        <sz val="12"/>
        <rFont val="Arial"/>
        <family val="2"/>
      </rPr>
      <t>NEW</t>
    </r>
  </si>
  <si>
    <r>
      <t>Новинка!</t>
    </r>
    <r>
      <rPr>
        <b/>
        <sz val="11"/>
        <rFont val="Arial"/>
        <family val="2"/>
      </rPr>
      <t xml:space="preserve"> КАМАЗ с двиг. КАМАЗ "Евро-3" и "Евро-4"</t>
    </r>
  </si>
  <si>
    <t>Генератор 3782.3771-97</t>
  </si>
  <si>
    <t>КАМАЗ с двиг. КАМАЗ-740.30, 740.50</t>
  </si>
  <si>
    <r>
      <t xml:space="preserve">Генератор 3752.3771-164 </t>
    </r>
    <r>
      <rPr>
        <b/>
        <i/>
        <sz val="12"/>
        <rFont val="Arial"/>
        <family val="2"/>
      </rPr>
      <t>NEW</t>
    </r>
  </si>
  <si>
    <r>
      <t xml:space="preserve">Новинка! </t>
    </r>
    <r>
      <rPr>
        <b/>
        <sz val="12"/>
        <rFont val="Arial"/>
        <family val="2"/>
      </rPr>
      <t>а/м ГАЗ с дв. УМЗ-4216, а/м УАЗ с дв. УМЗ-4213
(взамен 9402.370-17, 3282.3771) - ГАЗЕЛЬ-БИЗНЕС</t>
    </r>
  </si>
  <si>
    <r>
      <t xml:space="preserve">Генератор 3722.3771-184 </t>
    </r>
    <r>
      <rPr>
        <b/>
        <i/>
        <sz val="12"/>
        <rFont val="Arial Cyr"/>
        <family val="2"/>
      </rPr>
      <t>NEW</t>
    </r>
  </si>
  <si>
    <r>
      <t xml:space="preserve">Генератор 3785.3771-165 </t>
    </r>
    <r>
      <rPr>
        <b/>
        <i/>
        <sz val="12"/>
        <rFont val="Arial"/>
        <family val="2"/>
      </rPr>
      <t>NEW</t>
    </r>
  </si>
  <si>
    <t>а/м МАЗ с дв. ЯМЗ-236, ЯМЗ-238 (взамен 3232.3771)</t>
  </si>
  <si>
    <r>
      <t xml:space="preserve">Генератор 3785.3771-167 </t>
    </r>
    <r>
      <rPr>
        <b/>
        <i/>
        <sz val="12"/>
        <rFont val="Arial"/>
        <family val="2"/>
      </rPr>
      <t>NEW</t>
    </r>
  </si>
  <si>
    <t>а/м МАЗ с дв. ММЗ (EURO-2) - Д245.30Е2-715 (-716) (взамен 3232.3771-10)</t>
  </si>
  <si>
    <r>
      <t xml:space="preserve">Генератор 3760.3771 </t>
    </r>
    <r>
      <rPr>
        <b/>
        <i/>
        <sz val="12"/>
        <rFont val="Arial"/>
        <family val="2"/>
      </rPr>
      <t>NEW</t>
    </r>
  </si>
  <si>
    <t>Freightliner, International, Kenworth, Volvo (USA)                 до 2004 г.в.</t>
  </si>
  <si>
    <r>
      <t xml:space="preserve">Генератор 3761.3771 </t>
    </r>
    <r>
      <rPr>
        <b/>
        <i/>
        <sz val="12"/>
        <rFont val="Arial"/>
        <family val="2"/>
      </rPr>
      <t>NEW</t>
    </r>
  </si>
  <si>
    <t>Freightliner, International, Kenworth, Volvo (USA)                   после 2004 г.в.</t>
  </si>
  <si>
    <t>Стартер 13.3778</t>
  </si>
  <si>
    <t>10кВт</t>
  </si>
  <si>
    <r>
      <t xml:space="preserve"> </t>
    </r>
    <r>
      <rPr>
        <b/>
        <sz val="11"/>
        <rFont val="Arial"/>
        <family val="2"/>
      </rPr>
      <t>КАМАЗ "Евро-1" (взамен СТ 142Б1, 2501.3708-10)</t>
    </r>
  </si>
  <si>
    <r>
      <t>Стартер 1331.3778</t>
    </r>
    <r>
      <rPr>
        <b/>
        <i/>
        <sz val="12"/>
        <rFont val="Arial"/>
        <family val="2"/>
      </rPr>
      <t xml:space="preserve"> NEW</t>
    </r>
  </si>
  <si>
    <t>7кВт</t>
  </si>
  <si>
    <r>
      <t xml:space="preserve"> ЛИАЗ</t>
    </r>
    <r>
      <rPr>
        <b/>
        <sz val="11"/>
        <rFont val="Arial"/>
        <family val="2"/>
      </rPr>
      <t xml:space="preserve">  с дв. CAT-3116, CAT-3126E</t>
    </r>
  </si>
  <si>
    <r>
      <t>Стартер 1332.3778</t>
    </r>
    <r>
      <rPr>
        <b/>
        <i/>
        <sz val="12"/>
        <rFont val="Arial"/>
        <family val="2"/>
      </rPr>
      <t xml:space="preserve"> NEW</t>
    </r>
  </si>
  <si>
    <r>
      <t xml:space="preserve"> ЛИАЗ, Yutong, Higer,Golden Dragon, King Long</t>
    </r>
    <r>
      <rPr>
        <b/>
        <sz val="11"/>
        <rFont val="Arial"/>
        <family val="2"/>
      </rPr>
      <t xml:space="preserve">  с дв. Cummins</t>
    </r>
  </si>
  <si>
    <t>ГАЗ-52, -53</t>
  </si>
  <si>
    <t>Стартер 122.3778</t>
  </si>
  <si>
    <t>2,8кВт</t>
  </si>
  <si>
    <r>
      <t xml:space="preserve"> </t>
    </r>
    <r>
      <rPr>
        <b/>
        <sz val="11"/>
        <rFont val="Arial"/>
        <family val="2"/>
      </rPr>
      <t>BAW 1044/1065 Евро-3 с двиг. CA4DC2-10E3(12E3) (взамен 3708010Х2, QDJ1338-285)</t>
    </r>
  </si>
  <si>
    <r>
      <t xml:space="preserve">Стартер 123.3778 </t>
    </r>
    <r>
      <rPr>
        <b/>
        <i/>
        <sz val="12"/>
        <rFont val="Arial"/>
        <family val="2"/>
      </rPr>
      <t>NEW</t>
    </r>
  </si>
  <si>
    <t>4,0кВт</t>
  </si>
  <si>
    <t>МАЗ "евро-3, ЯМЗ-530 (взамен AZF 4137)</t>
  </si>
  <si>
    <t>Стартер 1250.3778</t>
  </si>
  <si>
    <r>
      <t xml:space="preserve">BAW 1065 </t>
    </r>
    <r>
      <rPr>
        <b/>
        <sz val="11"/>
        <rFont val="Arial"/>
        <family val="2"/>
      </rPr>
      <t>Евро-2 с двиг. СА-4D32(взамен  QDJ2538)</t>
    </r>
  </si>
  <si>
    <t>Стартер 1260.3778</t>
  </si>
  <si>
    <t>4,5кВт</t>
  </si>
  <si>
    <r>
      <t>BAW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1044 Евро-2 с двиг. 4100QBZL (взамен QD263Y)</t>
    </r>
  </si>
  <si>
    <t>Стартер 1270.3778</t>
  </si>
  <si>
    <t>ЗИЛ - 5301 "Бычок", МАЗ -4370,4371 "Зубренок", ГАЗ-3309 "Садко", автобусы ПАЗ (взамен СТ 142Н.3708)</t>
  </si>
  <si>
    <r>
      <t>Новинка!</t>
    </r>
    <r>
      <rPr>
        <b/>
        <sz val="11"/>
        <rFont val="Arial"/>
        <family val="2"/>
      </rPr>
      <t xml:space="preserve"> ЗИЛ - 5301 "Бычок", МАЗ -4370,4371 "Зубренок", ГАЗ-3309 "Садко", автобусы ПАЗ (взамен СТ 142Н.3708)</t>
    </r>
  </si>
  <si>
    <t xml:space="preserve">Цена на генераторы серии Г 3000, 23.3771, стартеры 13.3778 не включает в себя стоимость невозвратной тары.  </t>
  </si>
  <si>
    <t>Цена деревянного ящика с НДС для генератора Г 3000 - 200 руб, для 23.3771 - 210 руб., 13.3778 - 150руб.</t>
  </si>
  <si>
    <t>Генераторы и стартеры с редуктором для легковых автомобилей</t>
  </si>
  <si>
    <t>Генератор 3750.3771-164 (взамен 3740.3771-38)</t>
  </si>
  <si>
    <t>УАЗ с дв. УМЗ-4178, УМЗ-4218 (взамен 3740.3771-38)</t>
  </si>
  <si>
    <t>Генератор 3750.3771-166 (взамен 3740.3771-62)</t>
  </si>
  <si>
    <t>УАЗ с дв. ЗМЗ-4021.10-60 (взамен 3740.3771-62)</t>
  </si>
  <si>
    <t>Генератор 3743.3771-61</t>
  </si>
  <si>
    <t>ЗМЗ-406</t>
  </si>
  <si>
    <r>
      <t xml:space="preserve">Генератор 3723.3771-186 </t>
    </r>
    <r>
      <rPr>
        <b/>
        <i/>
        <sz val="12"/>
        <rFont val="Arial Cyr"/>
        <family val="2"/>
      </rPr>
      <t>NEW</t>
    </r>
  </si>
  <si>
    <t>Генератор 3747.3771-93</t>
  </si>
  <si>
    <r>
      <t xml:space="preserve"> </t>
    </r>
    <r>
      <rPr>
        <b/>
        <sz val="10"/>
        <rFont val="Arial"/>
        <family val="2"/>
      </rPr>
      <t>ВАЗ-2110, 2112 (взамен 9402.3701)</t>
    </r>
  </si>
  <si>
    <r>
      <t xml:space="preserve">Генератор 3727.3771-170 </t>
    </r>
    <r>
      <rPr>
        <b/>
        <i/>
        <sz val="12"/>
        <rFont val="Arial Cyr"/>
        <family val="2"/>
      </rPr>
      <t>NEW</t>
    </r>
  </si>
  <si>
    <r>
      <t xml:space="preserve">Новинка! </t>
    </r>
    <r>
      <rPr>
        <b/>
        <sz val="10"/>
        <rFont val="Arial"/>
        <family val="2"/>
      </rPr>
      <t>ВАЗ-2110, 2112 (взамен 9402.3701)</t>
    </r>
  </si>
  <si>
    <t>Генератор 3747.3771-77</t>
  </si>
  <si>
    <r>
      <t xml:space="preserve"> </t>
    </r>
    <r>
      <rPr>
        <b/>
        <sz val="12"/>
        <rFont val="Arial"/>
        <family val="2"/>
      </rPr>
      <t>ВАЗ-2123 "Нива-Шевроле" (взамен 9402.3701)</t>
    </r>
  </si>
  <si>
    <r>
      <t xml:space="preserve">Генератор 3727.3771-187 </t>
    </r>
    <r>
      <rPr>
        <b/>
        <i/>
        <sz val="12"/>
        <rFont val="Arial Cyr"/>
        <family val="2"/>
      </rPr>
      <t>NEW</t>
    </r>
  </si>
  <si>
    <t>Генератор 3748.3771-92          
(без регулятора)</t>
  </si>
  <si>
    <r>
      <t xml:space="preserve"> </t>
    </r>
    <r>
      <rPr>
        <b/>
        <sz val="10"/>
        <rFont val="Arial"/>
        <family val="2"/>
      </rPr>
      <t>ВАЗ-2101-2106</t>
    </r>
  </si>
  <si>
    <t>Генератор 3749.3771-92</t>
  </si>
  <si>
    <t>ВАЗ-2108, 2109, 1111 "ОКА" (взамен 372.3701)</t>
  </si>
  <si>
    <t xml:space="preserve">Генератор 3751.3771-93 </t>
  </si>
  <si>
    <t xml:space="preserve"> ВАЗ 1117 "Калина", 1118, 1119 и модификации (взамен 9402.3701-06), Лада Приора, Лада Гранта</t>
  </si>
  <si>
    <t xml:space="preserve">Генератор 3753.3771-163 </t>
  </si>
  <si>
    <t xml:space="preserve"> а/м ВАЗ-2104i, ВАЗ-2107i, а/м ВАЗ-2123 
(пр-во а/м до октября 2003 года, с нижним расположением двигателя), а/м ВАЗ-21214 (взамен 9412.3701) </t>
  </si>
  <si>
    <t xml:space="preserve">Генератор 3754.3771-168 </t>
  </si>
  <si>
    <t>УАЗ с двиг. УМЗ-4213 и ГАЗ с двиг.  УМЗ -4216 (взамен 5122.3771)</t>
  </si>
  <si>
    <t>Генератор 3747.3771-61</t>
  </si>
  <si>
    <t>ГАЗ с двиг. ЗМЗ-406.10</t>
  </si>
  <si>
    <t>3727.3771-186 NEW</t>
  </si>
  <si>
    <t>ГАЗ с двиг. ЗМЗ-406.11</t>
  </si>
  <si>
    <t>3722.3771-192 NEW</t>
  </si>
  <si>
    <r>
      <t>Генератор 3762.3771-181</t>
    </r>
    <r>
      <rPr>
        <b/>
        <i/>
        <sz val="12"/>
        <rFont val="Arial"/>
        <family val="2"/>
      </rPr>
      <t xml:space="preserve"> NEW</t>
    </r>
  </si>
  <si>
    <t>DAEWOO MATIZ и модификации</t>
  </si>
  <si>
    <t>Стартер 92.3708</t>
  </si>
  <si>
    <t>ВАЗ-2110, 2111, 2112, 2118 и их модиф.</t>
  </si>
  <si>
    <t>Стартер 9201.3708</t>
  </si>
  <si>
    <t>Лада Приора, Калина, Гранта  (с усиленной коробкой передач) и их модификаций</t>
  </si>
  <si>
    <t>Стартер 921.3708</t>
  </si>
  <si>
    <t>ВАЗ-2108, 2109, 21099</t>
  </si>
  <si>
    <t>Стартер 922.3708</t>
  </si>
  <si>
    <t>ВАЗ-2101-2107, 2123 "Нива-Шевроле"</t>
  </si>
  <si>
    <t>Стартер 923.3708</t>
  </si>
  <si>
    <t>1,3кВт</t>
  </si>
  <si>
    <t>ВАЗ-1111 "Ока" и их модиф.</t>
  </si>
  <si>
    <t>Стартер 9211.3708</t>
  </si>
  <si>
    <t>ВАЗ 2117 "Калина", Лада Самара ВАЗ 2113-215 (с усиленной коробкой передач)</t>
  </si>
  <si>
    <t>Стартер 924.3708 (взамен 93.3708)</t>
  </si>
  <si>
    <t>ГАЗ и УАЗ с двиг. ЗМЗ-405,-406,-409 и их модиф.</t>
  </si>
  <si>
    <t>Стартер 9241.3708(взамен 931.3708)</t>
  </si>
  <si>
    <r>
      <t xml:space="preserve"> </t>
    </r>
    <r>
      <rPr>
        <b/>
        <sz val="11"/>
        <rFont val="Arial"/>
        <family val="2"/>
      </rPr>
      <t>УМЗ-4178, 4218, 4215, ЗМЗ-402, 402.10, Москвич 408, 412</t>
    </r>
  </si>
  <si>
    <t>Стартер 93.3708</t>
  </si>
  <si>
    <t>УМЗ-4178, 4218, 4215,  ЗМЗ-402, 402.10, Москвич 408, 412</t>
  </si>
  <si>
    <t>Стартер 92600.3708</t>
  </si>
  <si>
    <t>1,0 кВт</t>
  </si>
  <si>
    <t>RENAULT LOGAN и модификации</t>
  </si>
  <si>
    <t>Стартер 92610.3708</t>
  </si>
  <si>
    <t>1,3 кВт</t>
  </si>
  <si>
    <t>DAEWOO NEXIA и модификации</t>
  </si>
  <si>
    <t>Стартер 92611.3708</t>
  </si>
  <si>
    <t>Согласовано:</t>
  </si>
  <si>
    <t xml:space="preserve">Коммерческий директор </t>
  </si>
  <si>
    <t>Рыжов В.В.</t>
  </si>
  <si>
    <t>Директор по экономике и финансам</t>
  </si>
  <si>
    <t>Стулов В.В.</t>
  </si>
  <si>
    <t xml:space="preserve">  ЧЕБОКСАРСКИЙ ЗАВОД ГЕНЕРАТОРОВ «ЭЛЕКТРОМ»</t>
  </si>
  <si>
    <t xml:space="preserve">   428028, Республика Чувашия, г. Чебоксары, пр. Тракторостроителей, 101</t>
  </si>
  <si>
    <t xml:space="preserve">Отдел продаж: +7 (8352) 63-10-71, 53-12-59 </t>
  </si>
  <si>
    <t>URL: www.ams-holding.ru</t>
  </si>
  <si>
    <t xml:space="preserve"> +7 (8352) 63-10-79, 63-33-57</t>
  </si>
  <si>
    <t>URL: www.elektrom.ru</t>
  </si>
  <si>
    <t>E-mail: elektrom@mail.ru</t>
  </si>
  <si>
    <t>Тип Генератора</t>
  </si>
  <si>
    <t>В/А характе-ристика</t>
  </si>
  <si>
    <t>Вид техники</t>
  </si>
  <si>
    <t>Г 700.00.1</t>
  </si>
  <si>
    <t>14/50</t>
  </si>
  <si>
    <t>Д-50, 65, Рыбинск</t>
  </si>
  <si>
    <t>Тракторы: MT3-50,52; ЮМЗ 36Л/6М; ЛТ3-55, -60 и их модификации</t>
  </si>
  <si>
    <t>4005.3771-49</t>
  </si>
  <si>
    <t>28/80</t>
  </si>
  <si>
    <t>ЯМЗ-238БК3</t>
  </si>
  <si>
    <t>Комбайны – техника завода «Гомсельмаш» Комбайны: Дон-1200, -1500,-2600,  -680, СКР-7,  ПН-450, взамен генераторов Г997.3701, Г967.3701</t>
  </si>
  <si>
    <t>Г 700.01.1</t>
  </si>
  <si>
    <t>А-01М, А-41, ОАО «Алтайдизель», 
Д-440,Д-442,СМД-18П, 
А-01 МР</t>
  </si>
  <si>
    <t>Тракторы: Т-4А, Т-4М, ЛТ3-145, ДТ- 75Д, мини-трактора ЧТЗ Тракторы: ТТ-4, ТТ-4М, ВТ-100Д,С, ВТ-100ДТ Комбайны: «Нива», «Казахстанец", ДОН-1200,-1500, «Енисей» и др.</t>
  </si>
  <si>
    <t>4054.3771-57</t>
  </si>
  <si>
    <t>14/110</t>
  </si>
  <si>
    <t>КАМАЗ-740.02</t>
  </si>
  <si>
    <t>Трактора: ХТЗ, Т-150К-12</t>
  </si>
  <si>
    <t>Г 1000.01.1</t>
  </si>
  <si>
    <t>14/72</t>
  </si>
  <si>
    <t>4059.3771-58</t>
  </si>
  <si>
    <t>СМД-61,-63, СМД 19Т.02</t>
  </si>
  <si>
    <t>Т-150,-150К; ХТЗ-174,-120</t>
  </si>
  <si>
    <t>4055.3771-49</t>
  </si>
  <si>
    <t>ЯМЗ-236Д, -236Д3,
ЯМЗ-238КМ2-3</t>
  </si>
  <si>
    <t>Трактор: Т-150,  Т-150К-09, 
ХТЗ-17221</t>
  </si>
  <si>
    <t>Г 1000В.01.1</t>
  </si>
  <si>
    <t>28/40</t>
  </si>
  <si>
    <t>4010.3771-42</t>
  </si>
  <si>
    <t>ЯМЗ-850-10, ЯМЗ-850.10-01, ЯМЗ-8501.10</t>
  </si>
  <si>
    <t>Тракторы ОАО "Промтрактор"</t>
  </si>
  <si>
    <t>5201.3771-01</t>
  </si>
  <si>
    <t>28/48</t>
  </si>
  <si>
    <t>4012.3771-86</t>
  </si>
  <si>
    <t>ЯМЗ 236ДК7, ЯМЗ 238НД4-1ЯМЗ-238Б21, ЯМЗ-238Д-18</t>
  </si>
  <si>
    <t>5251.3771-01</t>
  </si>
  <si>
    <t>14/92</t>
  </si>
  <si>
    <t>Г 3000.00.1</t>
  </si>
  <si>
    <t>28/115</t>
  </si>
  <si>
    <t>Двигатели «mtu» серии 396,Ч(Н)-15/18, 6Ч(Н)-18/22 У-396, В-400, В500Д</t>
  </si>
  <si>
    <t>Тракторы тягового класса 15-50 ТС Тракторы: ОАО «Промтрактор», спецтехника.</t>
  </si>
  <si>
    <t>5201.3771-73</t>
  </si>
  <si>
    <t>Двигатели ОАО «Алтайдизель»</t>
  </si>
  <si>
    <t>Техника с двигателями ОАО «Алтайдизель»</t>
  </si>
  <si>
    <t>Г 3000.00.2</t>
  </si>
  <si>
    <t>Двигатели Д6, Д12</t>
  </si>
  <si>
    <t>Техника ОАО "Трансмаш" г. Барнаул</t>
  </si>
  <si>
    <t>Г 700.02.1</t>
  </si>
  <si>
    <t>Д-10, Д-28ЕС2, Д-30, -36,-37Е, -37ЕС1, Д-37ЕСЗ, Д-38ЕС2, Д-144 и их  модификации</t>
  </si>
  <si>
    <t>Тракторы: Т-28Х4, Т-30,-40,-40М,-50,КМТ-1, ЛТЗ-55,-60 Автопогрузчики: 4014Д, 40811 и др.  Асфальтоукладчик  ДС–143, -155 и др.</t>
  </si>
  <si>
    <t>925.3708</t>
  </si>
  <si>
    <t>12/0,9 кВт</t>
  </si>
  <si>
    <t>Пусковые двигатели     ПД-350, ПД 10УД</t>
  </si>
  <si>
    <t xml:space="preserve">
трактора : Т4, -Т-4А, Т150, Т-155, Т-156, ДТ-75, Дт-75М, ДТ-75МЛ, ДТ-75МП, МТЗ-80, МТЗ-80В, МТЗ-80Л, МТЗ-82В, МТЗ-82Л, МТЗ-50Л, МТЗ-52Л, ТДТ-55, 
комбайны "Колос-6", "Сибиряк", КС-6</t>
  </si>
  <si>
    <t>Г 1000.02.1</t>
  </si>
  <si>
    <t>Г 1000ВМ</t>
  </si>
  <si>
    <t>28/36</t>
  </si>
  <si>
    <t>Двигатели ОАО  «НПО «Сатурн» г. Рыбинск</t>
  </si>
  <si>
    <t>Речные и морские  суда</t>
  </si>
  <si>
    <t>Г 1000ВМ.07.1</t>
  </si>
  <si>
    <t xml:space="preserve">Двигатель ОАО "Тутаевкий моторный завод" 8481.10-07 </t>
  </si>
  <si>
    <t xml:space="preserve">Речные буксиры проектов 887 и 887А </t>
  </si>
  <si>
    <t>Г 1000В.02.1</t>
  </si>
  <si>
    <t>Г 1000ВМ.08.1</t>
  </si>
  <si>
    <t>ММЗ</t>
  </si>
  <si>
    <t>4011.3771-42</t>
  </si>
  <si>
    <t>Дизели 85226.10, 8484.10-07, 8481.10-08</t>
  </si>
  <si>
    <t>Тепловозы серии ТГМ, речные и морские суда</t>
  </si>
  <si>
    <t>5251.3771-02</t>
  </si>
  <si>
    <t>Г 3000.00</t>
  </si>
  <si>
    <t>ЯМЗ-236М2, -238М2</t>
  </si>
  <si>
    <t>Основные судовые дизели</t>
  </si>
  <si>
    <t>5201.3771-02</t>
  </si>
  <si>
    <t xml:space="preserve"> Автомобильные и тракторные стартеры</t>
  </si>
  <si>
    <t>Г 700.04.1</t>
  </si>
  <si>
    <t>Д-214,-230, -240, -241, -242,-243, -260 и  модификации</t>
  </si>
  <si>
    <t>Тракторы: МТ3-80,82; Т-70, -70В, -80, Т-90С, Т-150 КС Техника: АО «Акмодор»,Тверского экскаваторного з-да, з-да«Ударник», з-да «Арсенал», Радицкий маш. з-д</t>
  </si>
  <si>
    <r>
      <t xml:space="preserve">93.3708                </t>
    </r>
    <r>
      <rPr>
        <b/>
        <sz val="10"/>
        <color indexed="8"/>
        <rFont val="Arial"/>
        <family val="2"/>
      </rPr>
      <t>(с редуктором)</t>
    </r>
  </si>
  <si>
    <t>12В/1,8кВт</t>
  </si>
  <si>
    <t>Двигатели ЗМЗ-406, ЗМЗ-409</t>
  </si>
  <si>
    <t>Автомобили ГАЗ и УАЗ "Patriot", "Hanter" взамен стартеров 6012.3708, 42.3708-07, 42.3708-10</t>
  </si>
  <si>
    <t>Г 1000.04.1</t>
  </si>
  <si>
    <r>
      <t xml:space="preserve">931.3708           </t>
    </r>
    <r>
      <rPr>
        <b/>
        <sz val="10"/>
        <color indexed="8"/>
        <rFont val="Arial"/>
        <family val="2"/>
      </rPr>
      <t>(с редуктором)</t>
    </r>
  </si>
  <si>
    <t>УМЗ-4178, 4218, 4215, ЗМЗ-402, 402.10,                   Д-160, -180, ГАЗ-52, 53, Москвич 408, 412</t>
  </si>
  <si>
    <t>Автомобили ГАЗ и УАЗ , Трактор Т-130М, Т-170,                           ГАЗ - 52, -53, Москвич 408, 412</t>
  </si>
  <si>
    <t>Г 1000В.04.1</t>
  </si>
  <si>
    <t>924.3708 (с редуктором)</t>
  </si>
  <si>
    <t>12В/1,6кВт</t>
  </si>
  <si>
    <t>9241.3708 (с редуктором)</t>
  </si>
  <si>
    <t>5251.3771-04</t>
  </si>
  <si>
    <r>
      <t xml:space="preserve">92.3708                    </t>
    </r>
    <r>
      <rPr>
        <b/>
        <sz val="10"/>
        <color indexed="8"/>
        <rFont val="Arial"/>
        <family val="2"/>
      </rPr>
      <t>(с редуктором)</t>
    </r>
  </si>
  <si>
    <t>ВАЗ 2110 (инжектор), 2112</t>
  </si>
  <si>
    <t xml:space="preserve">Автомобили ВАЗ-2110,ВАЗ-2112,  ВАЗ- 2118 "Kalina"взамен стартеров  5702.3708, 2111.3708 </t>
  </si>
  <si>
    <t>5201.3771-04</t>
  </si>
  <si>
    <r>
      <t xml:space="preserve">921.3708             </t>
    </r>
    <r>
      <rPr>
        <b/>
        <sz val="10"/>
        <color indexed="8"/>
        <rFont val="Arial"/>
        <family val="2"/>
      </rPr>
      <t>(с редуктором)</t>
    </r>
  </si>
  <si>
    <t>ВАЗ 2108, 2109, 2199</t>
  </si>
  <si>
    <t>Автомобили ВАЗ-2108, 2109, 2199</t>
  </si>
  <si>
    <t>Г 700.08.1</t>
  </si>
  <si>
    <t>Д-245, -260 и модификации</t>
  </si>
  <si>
    <t xml:space="preserve">Тракторы: МТ3-100, -102, - 800В,-1021 , -1022, -520/522, -592, Т-150 КС,ТЛТ-100А, ТДТ-55А. Техника: з-да «Дормаш», Тверского экскаваторного з-да, з-да «Ударник»,Орловского з-да погрузчиков </t>
  </si>
  <si>
    <r>
      <t xml:space="preserve">922.3708           </t>
    </r>
    <r>
      <rPr>
        <b/>
        <sz val="10"/>
        <color indexed="8"/>
        <rFont val="Arial"/>
        <family val="2"/>
      </rPr>
      <t>(с редуктором)</t>
    </r>
  </si>
  <si>
    <t>ВАЗ 2101-2107</t>
  </si>
  <si>
    <t>Автомобили 2101-2107</t>
  </si>
  <si>
    <t>Г 1000.08.1</t>
  </si>
  <si>
    <t>923.3708(с редуктором)</t>
  </si>
  <si>
    <t>12В/1,3кВт</t>
  </si>
  <si>
    <t>ВАЗ 1111"Ока" и модификации</t>
  </si>
  <si>
    <t>Автомобили ВАЗ 1111"ОКА" и модификации</t>
  </si>
  <si>
    <t>Г 1000В.08.1</t>
  </si>
  <si>
    <t>13.3778</t>
  </si>
  <si>
    <t>24В/10кВт</t>
  </si>
  <si>
    <t>КАМАЗ-7403, 740.11-240, 740.13-260</t>
  </si>
  <si>
    <t>КАМАЗ "Евро-1"</t>
  </si>
  <si>
    <t>5201.3771-08</t>
  </si>
  <si>
    <t>131.3778</t>
  </si>
  <si>
    <t>КАМАЗ-740.30-260, 740.50-360, 740.51-320</t>
  </si>
  <si>
    <t>КАМАЗ "Евро-2"</t>
  </si>
  <si>
    <t>5251.3771-08</t>
  </si>
  <si>
    <t>132.3778</t>
  </si>
  <si>
    <t>ЯМЗ-236,238 и модификации</t>
  </si>
  <si>
    <t>МАЗ, УРАЛ, МоАЗ</t>
  </si>
  <si>
    <t>Г 700.05.1</t>
  </si>
  <si>
    <t>СМД-23,-31</t>
  </si>
  <si>
    <t>Комбайны: ДОН-1200,-1500, "Енисей 1200", корнеуборочная машина РКМ-4, РКМ-6; корнеуборочный комбайн СК-6</t>
  </si>
  <si>
    <t>12.3778.</t>
  </si>
  <si>
    <t>12В/4кВт</t>
  </si>
  <si>
    <t>Д-10,Д-28ЕС2,Д-30,-36,-37Е,-37ЕС1,-37ЕС3,38ЕС2Д-144,Д-21А, Д-120,130</t>
  </si>
  <si>
    <t>ВМТЗ, ВТЗ</t>
  </si>
  <si>
    <t>Г 1000.05.1</t>
  </si>
  <si>
    <t>121.3778</t>
  </si>
  <si>
    <t>Д-214,-230,-240,-241,242,-243,-260</t>
  </si>
  <si>
    <t>МТЗ-50,80,100</t>
  </si>
  <si>
    <t>Г 1000В.05.1</t>
  </si>
  <si>
    <t>122.3778</t>
  </si>
  <si>
    <t>12В/2,8 кВт</t>
  </si>
  <si>
    <t xml:space="preserve"> двиг. CA4DC2-10E3(12E3)</t>
  </si>
  <si>
    <r>
      <t>BAW</t>
    </r>
    <r>
      <rPr>
        <sz val="10"/>
        <rFont val="Arial"/>
        <family val="2"/>
      </rPr>
      <t xml:space="preserve"> 1044/1065 Евро-3 </t>
    </r>
  </si>
  <si>
    <t>5251.3771-05</t>
  </si>
  <si>
    <t>1250.3778</t>
  </si>
  <si>
    <t>24В/4кВт</t>
  </si>
  <si>
    <t xml:space="preserve"> двиг. СА-4D32</t>
  </si>
  <si>
    <r>
      <t xml:space="preserve"> BAW </t>
    </r>
    <r>
      <rPr>
        <i/>
        <sz val="10"/>
        <rFont val="Arial"/>
        <family val="2"/>
      </rPr>
      <t xml:space="preserve">1065 </t>
    </r>
    <r>
      <rPr>
        <sz val="10"/>
        <rFont val="Arial"/>
        <family val="2"/>
      </rPr>
      <t>Евро-2</t>
    </r>
  </si>
  <si>
    <t>5201.3771-05</t>
  </si>
  <si>
    <t>1260.3778</t>
  </si>
  <si>
    <t>24В/4,5кВт</t>
  </si>
  <si>
    <t>двиг. 4100QBZL</t>
  </si>
  <si>
    <r>
      <t xml:space="preserve"> BAW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1044 Евро-2 </t>
    </r>
  </si>
  <si>
    <t>Г 700.06.1</t>
  </si>
  <si>
    <t>Д-21А, Д-120, Д-130</t>
  </si>
  <si>
    <t>Тракторы: Т-25А, Т-16М, Т-30 и модификации, 
BT3-30СШ, BT3- 2032А</t>
  </si>
  <si>
    <t>1270.3778</t>
  </si>
  <si>
    <t>24В/5,2кВт</t>
  </si>
  <si>
    <t>двиг.Д243, Д245, Д260</t>
  </si>
  <si>
    <t xml:space="preserve">ЗИЛ-5301 "Бычок", МАЗ,ГАЗ, ПАЗ </t>
  </si>
  <si>
    <t>Автомобильные индукторные генераторы</t>
  </si>
  <si>
    <t>Г 700А.03</t>
  </si>
  <si>
    <t>Двигатели УМЗ (ОАО «Волжские моторы»), ЗМЗ-402</t>
  </si>
  <si>
    <t xml:space="preserve">Автомобили УАЗ,ГАЗ-53 КАВЗ и др. взамен генераторов  Г250, 1621.3701 </t>
  </si>
  <si>
    <t>Г 700А.46</t>
  </si>
  <si>
    <t>ЗМЗ–24, ГАЗ- 52</t>
  </si>
  <si>
    <t>ГАЗ-24, ГАЗ-52,  взамен генератора Г 250, 1601.3701</t>
  </si>
  <si>
    <t>Г 700А.54</t>
  </si>
  <si>
    <t>ЗИЛ-130</t>
  </si>
  <si>
    <t>Автомобили ЗИЛ-130,-131</t>
  </si>
  <si>
    <t>Г 1000.06.1</t>
  </si>
  <si>
    <t>УМЗ-4178, 4218, 4215, ЗМЗ-402, 402.10, ГАЗ-52, 53</t>
  </si>
  <si>
    <t>Автомобили ГАЗ и УАЗ,  Москвич 408, 412</t>
  </si>
  <si>
    <t>Г1000В.06.1</t>
  </si>
  <si>
    <t>Г 1000Б.21</t>
  </si>
  <si>
    <t>ЯМЗ-236, -238,-7601, КамАЗ-740</t>
  </si>
  <si>
    <t>Автомобили КАМАЗ, МАЗ, КрАЗ, УрАЛ. Автобусы МАРЗ, МАЗ и др. взамен генераторов  Г 273В1, 1702.3771, 1322.3771</t>
  </si>
  <si>
    <t>5251.3771-06</t>
  </si>
  <si>
    <t>Г 1000А.47</t>
  </si>
  <si>
    <t>Д245.12</t>
  </si>
  <si>
    <t>Автомобили   ЗИЛ-5301 (Бычок) взамен генератора Г 2022.3771</t>
  </si>
  <si>
    <t>Г 700.09.1</t>
  </si>
  <si>
    <t>СМД-18Н, -18,-19,-20, -20Т,-21,22, -31, -62, -60,-73</t>
  </si>
  <si>
    <t>Тракторы: ТД-75Н, ТДТ — 55А, ЛХТ- 55, ЛХТ -100,ТБ-1М, ЛТ-230,ТЛТ- 100, Т-150К и модификации, комбайн ПСК-6 и модификации («Колос»)</t>
  </si>
  <si>
    <t>Г 1000А.52</t>
  </si>
  <si>
    <t>Д245.7</t>
  </si>
  <si>
    <t>Автобусы ПАЗ-4230 взамен генератора Г 28.3771</t>
  </si>
  <si>
    <t>Г 1000.09.1</t>
  </si>
  <si>
    <t>4001.3771-53</t>
  </si>
  <si>
    <t>КАМАЗ-740.30,
 КАМАЗ 740.50</t>
  </si>
  <si>
    <t>Автомобили КАМАЗ</t>
  </si>
  <si>
    <t>5251.3771-09</t>
  </si>
  <si>
    <t>4001.3771-40</t>
  </si>
  <si>
    <t>КамАЗ 740-11, 7403, 740.13</t>
  </si>
  <si>
    <t>КАМАЗ  Автобусы: ПАЗ-5272, «Волжанин», КАМАЗ   взамен  генераторов 3122.3771, 6562.3701</t>
  </si>
  <si>
    <t>5251.3771-18</t>
  </si>
  <si>
    <t>СМД-18,-19,-20,-21,22, -31,-60</t>
  </si>
  <si>
    <t>Комбайны "Нива", "Сибиряк", "Колос". 
Погрузчик ТО-18Б</t>
  </si>
  <si>
    <t>4001.3771-42</t>
  </si>
  <si>
    <t xml:space="preserve">ЯМЗ-238Б,-238НД </t>
  </si>
  <si>
    <t>Автомобили БелАЗ, КЗКТ и трактора ЧЗПТ Т-35.01, Т-25.01, К-702, ТМ-1 взамен генераторов 5702.3701-30,-20, 3102.3771</t>
  </si>
  <si>
    <t>5201.3771-18</t>
  </si>
  <si>
    <t>4002.3771-41</t>
  </si>
  <si>
    <t>ЯМЗ-236А,-236НЕ,-7511.10,-8401,-845</t>
  </si>
  <si>
    <t>Автомобили МАЗ, БелАЗ, автобусы ЛАЗ, МАЗ, МАРЗ, ПАЗ «Аврора» взамен генераторов 3112.3771, 6582.3701</t>
  </si>
  <si>
    <t>Г 1000.18.1</t>
  </si>
  <si>
    <t>4004.3771-49</t>
  </si>
  <si>
    <t>ЯМЗ-236,-238,
КамАЗ-740 (дополнительно кронштейн)</t>
  </si>
  <si>
    <t>Автомобили КАМАЗ, МАЗ, КрАЗ, УрАЛ . Автобусы МАРЗ, МАЗ и др. взамен генераторов  Г 273В1, 1702.3771, 1322.3771</t>
  </si>
  <si>
    <t>Г 1000В.18.1</t>
  </si>
  <si>
    <t>4051.3771-50</t>
  </si>
  <si>
    <t>ЗМЗ-5234</t>
  </si>
  <si>
    <t>Автобусы ПАЗ, ЛАЗ, КАВЗ, ЛиАЗ взамен генераторов 291.3771, Г287К</t>
  </si>
  <si>
    <t>Г 1000.10.1</t>
  </si>
  <si>
    <t>Д-180, Д-160, Д-140</t>
  </si>
  <si>
    <t xml:space="preserve">Тракторы: Т-130М, Т-140, Т-10, Т-150К, Т-170
 и модификации </t>
  </si>
  <si>
    <t>4052.3771-41</t>
  </si>
  <si>
    <t>ЗИЛ-645</t>
  </si>
  <si>
    <t>Автомобили ЗИЛ взамен генераторов 3822.3701</t>
  </si>
  <si>
    <t>Г 1000В.10.1</t>
  </si>
  <si>
    <t>4065.3771-112</t>
  </si>
  <si>
    <t>14/95</t>
  </si>
  <si>
    <t>BAW</t>
  </si>
  <si>
    <t>Автобусы BAW 2245  (комплектуется натяжной планкой)</t>
  </si>
  <si>
    <t>5251.3771-10</t>
  </si>
  <si>
    <t>Автобусы МАЗ 103 и др.</t>
  </si>
  <si>
    <t>Г 3000А.36</t>
  </si>
  <si>
    <t>КАМАЗ  740.11</t>
  </si>
  <si>
    <t>Автобусы «ЛИАЗ», «НефАЗ» и др.</t>
  </si>
  <si>
    <t>Г 1000.11.1</t>
  </si>
  <si>
    <t>ЯМ3-236, -238- Тракторные Модификации</t>
  </si>
  <si>
    <t>Комбайны: «Колос», «Нива» и др. Автогрейдер Д3-122, погрузчики ПК-60 Комбайны: «Дон», «Енисей» и др. техника.  Трактор: Т-150</t>
  </si>
  <si>
    <t>Г 3000А.60</t>
  </si>
  <si>
    <t xml:space="preserve">  ЯМЗ 236НЕ-6</t>
  </si>
  <si>
    <t>Автобусы «ЛИАЗ»</t>
  </si>
  <si>
    <t>Г 1000В.11.1</t>
  </si>
  <si>
    <t>Г 3000.12</t>
  </si>
  <si>
    <t xml:space="preserve">  Д464,2156,2356</t>
  </si>
  <si>
    <t>Автобус "Икарус"</t>
  </si>
  <si>
    <t>5251.3771-11</t>
  </si>
  <si>
    <t>Г 3000Б.67</t>
  </si>
  <si>
    <t>28/140</t>
  </si>
  <si>
    <t>Автобусы "ЛАЗ"</t>
  </si>
  <si>
    <t>5201.3771-11</t>
  </si>
  <si>
    <t>Автомобильные щеточные генераторы</t>
  </si>
  <si>
    <t>5251.3771-16</t>
  </si>
  <si>
    <t>Техника ОАО "ВТЗ"</t>
  </si>
  <si>
    <t>2330.3771-153</t>
  </si>
  <si>
    <t>ЛиАЗ-525635,-525633 (Турист) (233.3771 "ГИОР")</t>
  </si>
  <si>
    <t>5251.3771-17</t>
  </si>
  <si>
    <t>2340.3771-152</t>
  </si>
  <si>
    <t>Дв. пр-ва КАМАЗ 740.11</t>
  </si>
  <si>
    <t>ЛиАЗ-525645,-525643 (Турист) (234.3771 "ГИОР")</t>
  </si>
  <si>
    <t>5201.3771-17</t>
  </si>
  <si>
    <t>2391.3771-156</t>
  </si>
  <si>
    <t>САТ 3126</t>
  </si>
  <si>
    <t>ЛиАЗ-5292 (низкопольный) (235.3771-10 "ГИОР")</t>
  </si>
  <si>
    <t>5251.3771-22</t>
  </si>
  <si>
    <t>Техника ОАО "Рыбинские моторы"</t>
  </si>
  <si>
    <t>2351.3771-155</t>
  </si>
  <si>
    <t>САТ 3116, 3126</t>
  </si>
  <si>
    <t>ЛиАЗ-525625,-525626,-6212  (235.3771-30 "ГИОР")</t>
  </si>
  <si>
    <t>Г 1000.30.1</t>
  </si>
  <si>
    <t>КамАЗ-740.22,12,15,16,02,03,  17,57,54</t>
  </si>
  <si>
    <t xml:space="preserve">Комбайны: Дон –1500,-680, Трактора:
Т-402, ХТЗ, Т-4А, «Полесье», «Алтрак» </t>
  </si>
  <si>
    <t>2361.3771-156</t>
  </si>
  <si>
    <t>Cummins CGE 250, CGE 280 (газовый)</t>
  </si>
  <si>
    <t>Автобусы ЛиАЗ 62137, 52937, 525657, 52927                   (236.3771 "ГИОР")</t>
  </si>
  <si>
    <t>Г 1000В.30.1</t>
  </si>
  <si>
    <t>3740.3771-38</t>
  </si>
  <si>
    <t>14/85</t>
  </si>
  <si>
    <t>Двигатели УМЗ-4178, УМЗ - 4218</t>
  </si>
  <si>
    <t>Автомобили УАЗ взамен генераторов 6651.3701, 161.3771</t>
  </si>
  <si>
    <t>Г 1000.31.1</t>
  </si>
  <si>
    <t>3740.3771-62</t>
  </si>
  <si>
    <t>Двигатель 
ЗМЗ-4021.10-60</t>
  </si>
  <si>
    <t>Автомобили УАЗ взамен генераторов 6631.3701, 164.3771</t>
  </si>
  <si>
    <t>Г 1000В.31.1</t>
  </si>
  <si>
    <t>3743.3771-61</t>
  </si>
  <si>
    <t>Двигатели ЗМЗ-406, 409 и модификации</t>
  </si>
  <si>
    <t>Автомобили ГАЗ</t>
  </si>
  <si>
    <t>Г 1000.32.1</t>
  </si>
  <si>
    <t>3780.3771</t>
  </si>
  <si>
    <t>Двигатель  ЯМЗ 658 "Евро-3"</t>
  </si>
  <si>
    <t>Автомобили МАЗ. КАМАЗ, Урал</t>
  </si>
  <si>
    <t>Г 1000В.32.1</t>
  </si>
  <si>
    <t>3782.3771</t>
  </si>
  <si>
    <t>Двигатель КАМАЗ-740.30, 740-50</t>
  </si>
  <si>
    <t>Г 700.56</t>
  </si>
  <si>
    <t>ZETOR-52.01</t>
  </si>
  <si>
    <t>МКСМ-800</t>
  </si>
  <si>
    <t>3747.3771</t>
  </si>
  <si>
    <t>ВАЗ 2110, 2112</t>
  </si>
  <si>
    <t>Автомобили ВАЗ2110,2112</t>
  </si>
  <si>
    <t>Г 1000Д.04</t>
  </si>
  <si>
    <t>14/60                       28/12</t>
  </si>
  <si>
    <t>Д-260</t>
  </si>
  <si>
    <t>МТЗ-1221</t>
  </si>
  <si>
    <t>3747.3771-77</t>
  </si>
  <si>
    <t>14/86</t>
  </si>
  <si>
    <r>
      <t xml:space="preserve"> </t>
    </r>
    <r>
      <rPr>
        <sz val="12"/>
        <rFont val="Arial"/>
        <family val="2"/>
      </rPr>
      <t xml:space="preserve">ВАЗ-2123 </t>
    </r>
  </si>
  <si>
    <t>Автомобили "Нива-Шевроле"</t>
  </si>
  <si>
    <t>Г 1000Д.11</t>
  </si>
  <si>
    <t xml:space="preserve">ЯМЗ-236Д2, Д-260 </t>
  </si>
  <si>
    <t>Тракторы: ЛТЗ-155, МТЗ-1221</t>
  </si>
  <si>
    <t>3748.3771</t>
  </si>
  <si>
    <t>14/60</t>
  </si>
  <si>
    <t>ВАЗ 2101-2106</t>
  </si>
  <si>
    <t>ВАЗ-2101-2106</t>
  </si>
  <si>
    <t>Г 1000Д.59.1</t>
  </si>
  <si>
    <t>14/60
28/12</t>
  </si>
  <si>
    <t>ЯМЗ-236Д</t>
  </si>
  <si>
    <t>Трактор: РТ-М-160 (ФГППО "Уралвагонзавод)</t>
  </si>
  <si>
    <t>3749.3771</t>
  </si>
  <si>
    <t>ВАЗ 2108,2109,1111</t>
  </si>
  <si>
    <t>Автомобили ВАЗ 2108,2109,1111 "Ока"</t>
  </si>
  <si>
    <t>Г 1000А.44</t>
  </si>
  <si>
    <t>ЯМЗ-240БМ</t>
  </si>
  <si>
    <t>К-701, взамен генератора Г 287Д</t>
  </si>
  <si>
    <t xml:space="preserve"> 3752.3771-164</t>
  </si>
  <si>
    <t>Новинка! а/м ГАЗ с дв. УМЗ-4216, а/м УАЗ с дв. УМЗ-4213
(взамен 9402.370-17, 3282.3771) - ГАЗЕЛЬ-БИЗНЕС</t>
  </si>
  <si>
    <t>Г 1000А.45</t>
  </si>
  <si>
    <t>ЯМЗ-238НД</t>
  </si>
  <si>
    <t>К-700, К-700А, взамен генератора Г 287Е, 3862.3771, 3892.3701</t>
  </si>
  <si>
    <t>3750.3771-164</t>
  </si>
  <si>
    <t>4006.3771</t>
  </si>
  <si>
    <t>6Т370</t>
  </si>
  <si>
    <t>Трактора ЧТЗ</t>
  </si>
  <si>
    <t>3750.3771-166</t>
  </si>
  <si>
    <t>4007.3771-41</t>
  </si>
  <si>
    <t>ЯМЗ-236Д2 (дополнительно кронштейн), ЯМЗ 236Д3</t>
  </si>
  <si>
    <t>Комбайны производства ОАО "КЗК" г. Красноярск</t>
  </si>
  <si>
    <t xml:space="preserve">3751.3771-93 </t>
  </si>
  <si>
    <t>Новинка! ВАЗ 1117 "Калина", 1118, 1119 и модификации (взамен 9402.3701-06)</t>
  </si>
  <si>
    <t>4007.3771-86</t>
  </si>
  <si>
    <t>ЯМЗ236Д2, ЯМЗ 236Д3</t>
  </si>
  <si>
    <t>3753.3771-163</t>
  </si>
  <si>
    <t xml:space="preserve">Новинка! а/м ВАЗ-2104i, ВАЗ-2107i, а/м ВАЗ-2123 
(пр-во а/м до октября 2003 года, с нижним расположением двигателя), а/м ВАЗ-21214 (взамен 9412.3701) </t>
  </si>
  <si>
    <t>4058.3771-49</t>
  </si>
  <si>
    <t>ЯМЗ-238Д3</t>
  </si>
  <si>
    <t xml:space="preserve"> 3785.3771-165</t>
  </si>
  <si>
    <t>28/60</t>
  </si>
  <si>
    <t>4003.3771-76</t>
  </si>
  <si>
    <t>Д-3065</t>
  </si>
  <si>
    <t>3785.3771-167</t>
  </si>
  <si>
    <t xml:space="preserve">а/м МАЗ с дв. ММЗ (EURO-2) - Д245.30Е2-715 (-716) (взамен 3232.3771-10)
</t>
  </si>
  <si>
    <t>4053.3771-76</t>
  </si>
  <si>
    <t>Д-442-57И, Д-3045</t>
  </si>
  <si>
    <t>с 1.11.2014</t>
  </si>
  <si>
    <t>В\А</t>
  </si>
  <si>
    <t>Заводская цена</t>
  </si>
  <si>
    <t>8481.10-07, 8481.10-08, 85226.10</t>
  </si>
  <si>
    <t>Теплоход типа "Окский", тепловоз ТГМ-23В, речные буксиры</t>
  </si>
  <si>
    <t>5261.3771</t>
  </si>
  <si>
    <t>14/18</t>
  </si>
  <si>
    <t>ветрогенератор</t>
  </si>
  <si>
    <t>Ветроэнергетические установки малой мощности</t>
  </si>
  <si>
    <t>Г3000.00.4</t>
  </si>
  <si>
    <t>4061.3771-83</t>
  </si>
  <si>
    <t>14/140</t>
  </si>
  <si>
    <t>сварочный генератор</t>
  </si>
  <si>
    <t>Г3000А.90.6</t>
  </si>
  <si>
    <t>28/200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</si>
</sst>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#,##0"/>
    <numFmt numFmtId="167" formatCode="0%"/>
    <numFmt numFmtId="168" formatCode="_-* #,##0.00_р_._-;\-* #,##0.00_р_._-;_-* \-??_р_._-;_-@_-"/>
    <numFmt numFmtId="169" formatCode="_-* #,##0_р_._-;\-* #,##0_р_._-;_-* \-??_р_._-;_-@_-"/>
    <numFmt numFmtId="170" formatCode="@"/>
    <numFmt numFmtId="171" formatCode="0.00"/>
    <numFmt numFmtId="172" formatCode="MM/YY"/>
  </numFmts>
  <fonts count="5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18"/>
      <name val="Arial Cyr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 Cyr"/>
      <family val="2"/>
    </font>
    <font>
      <b/>
      <i/>
      <sz val="12"/>
      <name val="Arial"/>
      <family val="2"/>
    </font>
    <font>
      <b/>
      <i/>
      <sz val="11"/>
      <color indexed="10"/>
      <name val="Arial Cyr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10"/>
      <name val="Arial Cyr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 Cyr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 Cyr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b/>
      <sz val="9"/>
      <name val="Arial Cyr"/>
      <family val="2"/>
    </font>
    <font>
      <sz val="14"/>
      <name val="Arial Cyr"/>
      <family val="2"/>
    </font>
    <font>
      <b/>
      <i/>
      <sz val="12"/>
      <name val="Arial Cyr"/>
      <family val="2"/>
    </font>
    <font>
      <b/>
      <sz val="7.5"/>
      <name val="Arial"/>
      <family val="2"/>
    </font>
    <font>
      <sz val="13"/>
      <name val="Arial Cyr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color indexed="8"/>
      <name val="Arial Cyr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 Cyr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Arial Cyr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2"/>
      <color indexed="1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 Cyr"/>
      <family val="2"/>
    </font>
    <font>
      <sz val="11"/>
      <color indexed="8"/>
      <name val="Arial Cyr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4" fontId="10" fillId="0" borderId="0" applyNumberFormat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</cellStyleXfs>
  <cellXfs count="261">
    <xf numFmtId="164" fontId="0" fillId="0" borderId="0" xfId="0" applyAlignment="1">
      <alignment/>
    </xf>
    <xf numFmtId="164" fontId="3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center" vertical="center"/>
    </xf>
    <xf numFmtId="164" fontId="8" fillId="0" borderId="0" xfId="0" applyFont="1" applyFill="1" applyAlignment="1">
      <alignment horizontal="right"/>
    </xf>
    <xf numFmtId="164" fontId="9" fillId="0" borderId="0" xfId="20" applyNumberFormat="1" applyFont="1" applyFill="1" applyBorder="1" applyAlignment="1" applyProtection="1">
      <alignment horizontal="right"/>
      <protection/>
    </xf>
    <xf numFmtId="164" fontId="8" fillId="0" borderId="0" xfId="20" applyNumberFormat="1" applyFont="1" applyFill="1" applyBorder="1" applyAlignment="1" applyProtection="1">
      <alignment horizontal="right"/>
      <protection/>
    </xf>
    <xf numFmtId="165" fontId="8" fillId="0" borderId="0" xfId="0" applyNumberFormat="1" applyFont="1" applyFill="1" applyBorder="1" applyAlignment="1">
      <alignment horizontal="right" vertical="center"/>
    </xf>
    <xf numFmtId="164" fontId="11" fillId="0" borderId="0" xfId="0" applyFont="1" applyFill="1" applyBorder="1" applyAlignment="1">
      <alignment horizontal="right" vertical="center"/>
    </xf>
    <xf numFmtId="164" fontId="12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right" vertical="center"/>
    </xf>
    <xf numFmtId="164" fontId="5" fillId="0" borderId="0" xfId="0" applyFont="1" applyFill="1" applyBorder="1" applyAlignment="1">
      <alignment horizontal="right" vertical="center"/>
    </xf>
    <xf numFmtId="164" fontId="3" fillId="0" borderId="1" xfId="0" applyFont="1" applyFill="1" applyBorder="1" applyAlignment="1">
      <alignment horizontal="center" vertical="center"/>
    </xf>
    <xf numFmtId="164" fontId="13" fillId="0" borderId="1" xfId="0" applyFont="1" applyFill="1" applyBorder="1" applyAlignment="1">
      <alignment horizontal="left" vertical="center"/>
    </xf>
    <xf numFmtId="164" fontId="14" fillId="0" borderId="1" xfId="0" applyFont="1" applyFill="1" applyBorder="1" applyAlignment="1">
      <alignment horizontal="left" vertical="center"/>
    </xf>
    <xf numFmtId="164" fontId="14" fillId="0" borderId="0" xfId="0" applyFont="1" applyFill="1" applyBorder="1" applyAlignment="1">
      <alignment horizontal="left" vertical="center"/>
    </xf>
    <xf numFmtId="164" fontId="8" fillId="0" borderId="2" xfId="0" applyFont="1" applyFill="1" applyBorder="1" applyAlignment="1">
      <alignment horizontal="center" vertical="center" wrapText="1"/>
    </xf>
    <xf numFmtId="164" fontId="15" fillId="0" borderId="2" xfId="0" applyFont="1" applyFill="1" applyBorder="1" applyAlignment="1">
      <alignment horizontal="center" vertical="center" wrapText="1"/>
    </xf>
    <xf numFmtId="164" fontId="16" fillId="0" borderId="2" xfId="0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top" wrapText="1"/>
    </xf>
    <xf numFmtId="167" fontId="5" fillId="0" borderId="2" xfId="0" applyNumberFormat="1" applyFont="1" applyFill="1" applyBorder="1" applyAlignment="1">
      <alignment horizontal="center" vertical="center"/>
    </xf>
    <xf numFmtId="164" fontId="17" fillId="0" borderId="2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left" vertical="center" wrapText="1"/>
    </xf>
    <xf numFmtId="164" fontId="17" fillId="0" borderId="2" xfId="0" applyFont="1" applyFill="1" applyBorder="1" applyAlignment="1">
      <alignment horizontal="center" vertical="center"/>
    </xf>
    <xf numFmtId="164" fontId="18" fillId="0" borderId="2" xfId="0" applyFont="1" applyFill="1" applyBorder="1" applyAlignment="1">
      <alignment horizontal="left" wrapText="1"/>
    </xf>
    <xf numFmtId="169" fontId="5" fillId="0" borderId="2" xfId="15" applyNumberFormat="1" applyFont="1" applyFill="1" applyBorder="1" applyAlignment="1" applyProtection="1">
      <alignment horizontal="center" vertical="center"/>
      <protection/>
    </xf>
    <xf numFmtId="165" fontId="5" fillId="0" borderId="2" xfId="0" applyNumberFormat="1" applyFont="1" applyFill="1" applyBorder="1" applyAlignment="1">
      <alignment horizontal="center" vertical="center"/>
    </xf>
    <xf numFmtId="167" fontId="0" fillId="0" borderId="2" xfId="19" applyFont="1" applyFill="1" applyBorder="1" applyAlignment="1" applyProtection="1">
      <alignment horizontal="center" vertical="center"/>
      <protection/>
    </xf>
    <xf numFmtId="169" fontId="3" fillId="0" borderId="0" xfId="0" applyNumberFormat="1" applyFont="1" applyFill="1" applyBorder="1" applyAlignment="1">
      <alignment horizontal="center" vertical="center"/>
    </xf>
    <xf numFmtId="164" fontId="18" fillId="0" borderId="2" xfId="0" applyFont="1" applyFill="1" applyBorder="1" applyAlignment="1">
      <alignment horizontal="left" vertical="center" wrapText="1"/>
    </xf>
    <xf numFmtId="164" fontId="19" fillId="0" borderId="2" xfId="0" applyFont="1" applyFill="1" applyBorder="1" applyAlignment="1">
      <alignment horizontal="left" vertical="center" wrapText="1"/>
    </xf>
    <xf numFmtId="170" fontId="8" fillId="0" borderId="2" xfId="0" applyNumberFormat="1" applyFont="1" applyFill="1" applyBorder="1" applyAlignment="1">
      <alignment horizontal="left" vertical="center" wrapText="1"/>
    </xf>
    <xf numFmtId="164" fontId="18" fillId="0" borderId="2" xfId="0" applyFont="1" applyFill="1" applyBorder="1" applyAlignment="1">
      <alignment horizontal="center" vertical="center"/>
    </xf>
    <xf numFmtId="167" fontId="20" fillId="0" borderId="2" xfId="19" applyFont="1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>
      <alignment horizontal="center" vertical="center"/>
    </xf>
    <xf numFmtId="164" fontId="21" fillId="0" borderId="2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left" vertical="center" wrapText="1"/>
    </xf>
    <xf numFmtId="164" fontId="17" fillId="0" borderId="0" xfId="0" applyFont="1" applyFill="1" applyBorder="1" applyAlignment="1">
      <alignment horizontal="center" vertical="center"/>
    </xf>
    <xf numFmtId="164" fontId="18" fillId="0" borderId="0" xfId="0" applyFont="1" applyFill="1" applyBorder="1" applyAlignment="1">
      <alignment horizontal="left"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165" fontId="23" fillId="0" borderId="0" xfId="0" applyNumberFormat="1" applyFont="1" applyFill="1" applyBorder="1" applyAlignment="1">
      <alignment horizontal="center" vertical="center"/>
    </xf>
    <xf numFmtId="164" fontId="23" fillId="0" borderId="0" xfId="0" applyFont="1" applyFill="1" applyBorder="1" applyAlignment="1">
      <alignment horizontal="center" vertical="center"/>
    </xf>
    <xf numFmtId="164" fontId="18" fillId="0" borderId="0" xfId="0" applyFont="1" applyFill="1" applyBorder="1" applyAlignment="1">
      <alignment horizontal="left" vertical="top" wrapText="1"/>
    </xf>
    <xf numFmtId="164" fontId="24" fillId="0" borderId="0" xfId="0" applyFont="1" applyFill="1" applyBorder="1" applyAlignment="1">
      <alignment horizontal="center" vertical="center"/>
    </xf>
    <xf numFmtId="165" fontId="25" fillId="0" borderId="0" xfId="0" applyNumberFormat="1" applyFont="1" applyFill="1" applyBorder="1" applyAlignment="1">
      <alignment horizontal="center" vertical="center"/>
    </xf>
    <xf numFmtId="164" fontId="8" fillId="0" borderId="0" xfId="0" applyFont="1" applyFill="1" applyAlignment="1">
      <alignment horizontal="left" vertical="top" wrapText="1"/>
    </xf>
    <xf numFmtId="164" fontId="13" fillId="0" borderId="0" xfId="0" applyFont="1" applyFill="1" applyBorder="1" applyAlignment="1">
      <alignment horizontal="left" vertical="center"/>
    </xf>
    <xf numFmtId="164" fontId="26" fillId="0" borderId="2" xfId="0" applyFont="1" applyFill="1" applyBorder="1" applyAlignment="1">
      <alignment horizontal="center" vertical="center"/>
    </xf>
    <xf numFmtId="164" fontId="18" fillId="0" borderId="2" xfId="0" applyFont="1" applyFill="1" applyBorder="1" applyAlignment="1">
      <alignment horizontal="left" vertical="center"/>
    </xf>
    <xf numFmtId="164" fontId="27" fillId="0" borderId="0" xfId="0" applyFont="1" applyFill="1" applyBorder="1" applyAlignment="1">
      <alignment horizontal="center" vertical="center"/>
    </xf>
    <xf numFmtId="164" fontId="11" fillId="0" borderId="2" xfId="0" applyFont="1" applyFill="1" applyBorder="1" applyAlignment="1">
      <alignment horizontal="left" vertical="center" wrapText="1"/>
    </xf>
    <xf numFmtId="164" fontId="5" fillId="0" borderId="2" xfId="0" applyFont="1" applyFill="1" applyBorder="1" applyAlignment="1">
      <alignment vertical="center" wrapText="1"/>
    </xf>
    <xf numFmtId="164" fontId="22" fillId="0" borderId="2" xfId="0" applyFont="1" applyFill="1" applyBorder="1" applyAlignment="1">
      <alignment horizontal="left" vertical="center" wrapText="1"/>
    </xf>
    <xf numFmtId="164" fontId="13" fillId="0" borderId="2" xfId="0" applyFont="1" applyFill="1" applyBorder="1" applyAlignment="1">
      <alignment horizontal="left"/>
    </xf>
    <xf numFmtId="164" fontId="18" fillId="0" borderId="0" xfId="0" applyFont="1" applyFill="1" applyBorder="1" applyAlignment="1">
      <alignment/>
    </xf>
    <xf numFmtId="164" fontId="15" fillId="0" borderId="0" xfId="0" applyFont="1" applyFill="1" applyBorder="1" applyAlignment="1">
      <alignment wrapText="1"/>
    </xf>
    <xf numFmtId="164" fontId="15" fillId="0" borderId="0" xfId="0" applyFont="1" applyFill="1" applyBorder="1" applyAlignment="1">
      <alignment/>
    </xf>
    <xf numFmtId="164" fontId="15" fillId="0" borderId="0" xfId="0" applyNumberFormat="1" applyFont="1" applyFill="1" applyBorder="1" applyAlignment="1">
      <alignment horizontal="center"/>
    </xf>
    <xf numFmtId="164" fontId="29" fillId="0" borderId="0" xfId="0" applyFont="1" applyFill="1" applyBorder="1" applyAlignment="1">
      <alignment/>
    </xf>
    <xf numFmtId="164" fontId="29" fillId="0" borderId="0" xfId="0" applyFont="1" applyFill="1" applyBorder="1" applyAlignment="1">
      <alignment/>
    </xf>
    <xf numFmtId="164" fontId="8" fillId="0" borderId="0" xfId="0" applyFont="1" applyFill="1" applyAlignment="1">
      <alignment/>
    </xf>
    <xf numFmtId="165" fontId="25" fillId="0" borderId="0" xfId="0" applyNumberFormat="1" applyFont="1" applyFill="1" applyBorder="1" applyAlignment="1">
      <alignment/>
    </xf>
    <xf numFmtId="164" fontId="13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vertical="center"/>
    </xf>
    <xf numFmtId="164" fontId="3" fillId="0" borderId="2" xfId="0" applyFont="1" applyFill="1" applyBorder="1" applyAlignment="1">
      <alignment horizontal="center" vertical="center"/>
    </xf>
    <xf numFmtId="164" fontId="5" fillId="0" borderId="2" xfId="0" applyFont="1" applyFill="1" applyBorder="1" applyAlignment="1">
      <alignment vertical="top" wrapText="1"/>
    </xf>
    <xf numFmtId="164" fontId="5" fillId="0" borderId="2" xfId="0" applyFont="1" applyFill="1" applyBorder="1" applyAlignment="1">
      <alignment wrapText="1"/>
    </xf>
    <xf numFmtId="164" fontId="19" fillId="0" borderId="2" xfId="0" applyFont="1" applyFill="1" applyBorder="1" applyAlignment="1">
      <alignment horizontal="left" vertical="center"/>
    </xf>
    <xf numFmtId="164" fontId="8" fillId="0" borderId="2" xfId="22" applyFont="1" applyFill="1" applyBorder="1" applyAlignment="1">
      <alignment horizontal="left" vertical="center" wrapText="1"/>
      <protection/>
    </xf>
    <xf numFmtId="164" fontId="8" fillId="0" borderId="2" xfId="0" applyFont="1" applyFill="1" applyBorder="1" applyAlignment="1">
      <alignment horizontal="left" vertical="top" wrapText="1"/>
    </xf>
    <xf numFmtId="164" fontId="22" fillId="0" borderId="2" xfId="0" applyFont="1" applyFill="1" applyBorder="1" applyAlignment="1">
      <alignment horizontal="left" vertical="top" wrapText="1"/>
    </xf>
    <xf numFmtId="164" fontId="21" fillId="0" borderId="2" xfId="0" applyFont="1" applyFill="1" applyBorder="1" applyAlignment="1">
      <alignment horizontal="left" vertical="center"/>
    </xf>
    <xf numFmtId="164" fontId="22" fillId="0" borderId="2" xfId="0" applyFont="1" applyFill="1" applyBorder="1" applyAlignment="1">
      <alignment horizontal="left" vertical="center"/>
    </xf>
    <xf numFmtId="164" fontId="8" fillId="0" borderId="2" xfId="0" applyFont="1" applyFill="1" applyBorder="1" applyAlignment="1">
      <alignment horizontal="left" wrapText="1"/>
    </xf>
    <xf numFmtId="164" fontId="8" fillId="0" borderId="2" xfId="0" applyFont="1" applyFill="1" applyBorder="1" applyAlignment="1">
      <alignment horizontal="left" vertical="center"/>
    </xf>
    <xf numFmtId="170" fontId="5" fillId="0" borderId="2" xfId="21" applyNumberFormat="1" applyFont="1" applyFill="1" applyBorder="1" applyAlignment="1">
      <alignment horizontal="left" vertical="center" wrapText="1"/>
      <protection/>
    </xf>
    <xf numFmtId="164" fontId="21" fillId="0" borderId="2" xfId="0" applyFont="1" applyFill="1" applyBorder="1" applyAlignment="1">
      <alignment horizontal="center" vertical="center"/>
    </xf>
    <xf numFmtId="164" fontId="21" fillId="0" borderId="3" xfId="0" applyFont="1" applyFill="1" applyBorder="1" applyAlignment="1">
      <alignment vertical="center"/>
    </xf>
    <xf numFmtId="164" fontId="21" fillId="0" borderId="4" xfId="0" applyFont="1" applyFill="1" applyBorder="1" applyAlignment="1">
      <alignment vertical="center"/>
    </xf>
    <xf numFmtId="164" fontId="21" fillId="0" borderId="5" xfId="0" applyFont="1" applyFill="1" applyBorder="1" applyAlignment="1">
      <alignment vertical="center"/>
    </xf>
    <xf numFmtId="164" fontId="24" fillId="0" borderId="0" xfId="0" applyFont="1" applyFill="1" applyBorder="1" applyAlignment="1">
      <alignment horizontal="center" vertical="center" wrapText="1"/>
    </xf>
    <xf numFmtId="164" fontId="24" fillId="0" borderId="0" xfId="0" applyFont="1" applyFill="1" applyBorder="1" applyAlignment="1">
      <alignment horizontal="left" vertical="center" wrapText="1"/>
    </xf>
    <xf numFmtId="164" fontId="15" fillId="0" borderId="0" xfId="0" applyFont="1" applyFill="1" applyBorder="1" applyAlignment="1">
      <alignment horizontal="center" vertical="center"/>
    </xf>
    <xf numFmtId="171" fontId="15" fillId="0" borderId="0" xfId="0" applyNumberFormat="1" applyFont="1" applyFill="1" applyBorder="1" applyAlignment="1">
      <alignment horizontal="center" vertical="center" wrapText="1"/>
    </xf>
    <xf numFmtId="164" fontId="24" fillId="0" borderId="0" xfId="0" applyFont="1" applyFill="1" applyAlignment="1">
      <alignment/>
    </xf>
    <xf numFmtId="164" fontId="24" fillId="0" borderId="0" xfId="0" applyFont="1" applyFill="1" applyAlignment="1">
      <alignment wrapText="1"/>
    </xf>
    <xf numFmtId="164" fontId="15" fillId="0" borderId="0" xfId="0" applyFont="1" applyFill="1" applyAlignment="1">
      <alignment/>
    </xf>
    <xf numFmtId="164" fontId="0" fillId="0" borderId="0" xfId="0" applyFill="1" applyAlignment="1">
      <alignment/>
    </xf>
    <xf numFmtId="164" fontId="30" fillId="0" borderId="0" xfId="0" applyFont="1" applyFill="1" applyAlignment="1">
      <alignment/>
    </xf>
    <xf numFmtId="164" fontId="16" fillId="0" borderId="0" xfId="0" applyFont="1" applyFill="1" applyAlignment="1">
      <alignment/>
    </xf>
    <xf numFmtId="164" fontId="27" fillId="0" borderId="0" xfId="0" applyFont="1" applyFill="1" applyBorder="1" applyAlignment="1">
      <alignment/>
    </xf>
    <xf numFmtId="164" fontId="27" fillId="0" borderId="0" xfId="0" applyFont="1" applyFill="1" applyAlignment="1">
      <alignment/>
    </xf>
    <xf numFmtId="164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65" fontId="27" fillId="0" borderId="0" xfId="0" applyNumberFormat="1" applyFont="1" applyFill="1" applyBorder="1" applyAlignment="1">
      <alignment/>
    </xf>
    <xf numFmtId="165" fontId="27" fillId="0" borderId="0" xfId="0" applyNumberFormat="1" applyFont="1" applyFill="1" applyAlignment="1">
      <alignment/>
    </xf>
    <xf numFmtId="164" fontId="30" fillId="0" borderId="1" xfId="0" applyFont="1" applyFill="1" applyBorder="1" applyAlignment="1">
      <alignment horizontal="center"/>
    </xf>
    <xf numFmtId="164" fontId="30" fillId="0" borderId="0" xfId="0" applyFont="1" applyFill="1" applyAlignment="1">
      <alignment/>
    </xf>
    <xf numFmtId="164" fontId="33" fillId="0" borderId="0" xfId="0" applyFont="1" applyFill="1" applyBorder="1" applyAlignment="1">
      <alignment horizontal="center" vertical="center"/>
    </xf>
    <xf numFmtId="164" fontId="34" fillId="0" borderId="0" xfId="0" applyFont="1" applyFill="1" applyBorder="1" applyAlignment="1">
      <alignment horizontal="center"/>
    </xf>
    <xf numFmtId="164" fontId="35" fillId="0" borderId="0" xfId="0" applyFont="1" applyFill="1" applyBorder="1" applyAlignment="1">
      <alignment horizontal="center" vertical="center"/>
    </xf>
    <xf numFmtId="164" fontId="36" fillId="0" borderId="0" xfId="0" applyFont="1" applyFill="1" applyBorder="1" applyAlignment="1">
      <alignment horizontal="center" vertical="center"/>
    </xf>
    <xf numFmtId="164" fontId="37" fillId="0" borderId="0" xfId="0" applyFont="1" applyFill="1" applyBorder="1" applyAlignment="1">
      <alignment horizontal="center" vertical="center"/>
    </xf>
    <xf numFmtId="164" fontId="38" fillId="0" borderId="0" xfId="0" applyFont="1" applyFill="1" applyAlignment="1">
      <alignment horizontal="right"/>
    </xf>
    <xf numFmtId="164" fontId="38" fillId="0" borderId="0" xfId="20" applyNumberFormat="1" applyFont="1" applyFill="1" applyBorder="1" applyAlignment="1" applyProtection="1">
      <alignment horizontal="right"/>
      <protection/>
    </xf>
    <xf numFmtId="164" fontId="39" fillId="0" borderId="0" xfId="0" applyFont="1" applyFill="1" applyBorder="1" applyAlignment="1">
      <alignment horizontal="center" vertical="center"/>
    </xf>
    <xf numFmtId="165" fontId="35" fillId="0" borderId="0" xfId="0" applyNumberFormat="1" applyFont="1" applyFill="1" applyBorder="1" applyAlignment="1">
      <alignment horizontal="left" vertical="center"/>
    </xf>
    <xf numFmtId="165" fontId="40" fillId="0" borderId="0" xfId="0" applyNumberFormat="1" applyFont="1" applyFill="1" applyBorder="1" applyAlignment="1">
      <alignment horizontal="left" vertical="center"/>
    </xf>
    <xf numFmtId="165" fontId="37" fillId="0" borderId="0" xfId="0" applyNumberFormat="1" applyFont="1" applyFill="1" applyBorder="1" applyAlignment="1">
      <alignment horizontal="center" vertical="center"/>
    </xf>
    <xf numFmtId="164" fontId="41" fillId="0" borderId="0" xfId="0" applyFont="1" applyFill="1" applyBorder="1" applyAlignment="1">
      <alignment horizontal="center" vertical="center"/>
    </xf>
    <xf numFmtId="164" fontId="40" fillId="0" borderId="0" xfId="0" applyFont="1" applyFill="1" applyBorder="1" applyAlignment="1">
      <alignment horizontal="right" vertical="center"/>
    </xf>
    <xf numFmtId="164" fontId="42" fillId="0" borderId="0" xfId="0" applyFont="1" applyFill="1" applyBorder="1" applyAlignment="1">
      <alignment horizontal="right" vertical="center"/>
    </xf>
    <xf numFmtId="164" fontId="43" fillId="0" borderId="6" xfId="0" applyFont="1" applyFill="1" applyBorder="1" applyAlignment="1">
      <alignment horizontal="center" vertical="center" wrapText="1"/>
    </xf>
    <xf numFmtId="164" fontId="44" fillId="0" borderId="7" xfId="0" applyFont="1" applyFill="1" applyBorder="1" applyAlignment="1">
      <alignment horizontal="center" vertical="center" wrapText="1"/>
    </xf>
    <xf numFmtId="164" fontId="38" fillId="0" borderId="6" xfId="0" applyFont="1" applyFill="1" applyBorder="1" applyAlignment="1">
      <alignment horizontal="center" vertical="center" wrapText="1"/>
    </xf>
    <xf numFmtId="164" fontId="38" fillId="0" borderId="8" xfId="0" applyFont="1" applyFill="1" applyBorder="1" applyAlignment="1">
      <alignment horizontal="center" vertical="center" wrapText="1"/>
    </xf>
    <xf numFmtId="164" fontId="45" fillId="0" borderId="0" xfId="0" applyFont="1" applyFill="1" applyBorder="1" applyAlignment="1">
      <alignment horizontal="center" vertical="center" wrapText="1"/>
    </xf>
    <xf numFmtId="164" fontId="39" fillId="0" borderId="7" xfId="0" applyFont="1" applyFill="1" applyBorder="1" applyAlignment="1">
      <alignment horizontal="center" vertical="center" wrapText="1"/>
    </xf>
    <xf numFmtId="164" fontId="38" fillId="0" borderId="9" xfId="0" applyFont="1" applyFill="1" applyBorder="1" applyAlignment="1">
      <alignment horizontal="center" vertical="center" wrapText="1"/>
    </xf>
    <xf numFmtId="164" fontId="38" fillId="0" borderId="10" xfId="0" applyFont="1" applyFill="1" applyBorder="1" applyAlignment="1">
      <alignment horizontal="center" vertical="center" wrapText="1"/>
    </xf>
    <xf numFmtId="164" fontId="43" fillId="0" borderId="11" xfId="0" applyFont="1" applyFill="1" applyBorder="1" applyAlignment="1">
      <alignment vertical="center" wrapText="1"/>
    </xf>
    <xf numFmtId="164" fontId="43" fillId="0" borderId="12" xfId="0" applyFont="1" applyFill="1" applyBorder="1" applyAlignment="1">
      <alignment horizontal="center" vertical="center" wrapText="1"/>
    </xf>
    <xf numFmtId="164" fontId="46" fillId="0" borderId="12" xfId="0" applyFont="1" applyFill="1" applyBorder="1" applyAlignment="1">
      <alignment horizontal="center" vertical="center" wrapText="1"/>
    </xf>
    <xf numFmtId="164" fontId="47" fillId="0" borderId="13" xfId="0" applyFont="1" applyFill="1" applyBorder="1" applyAlignment="1">
      <alignment horizontal="center" vertical="center" wrapText="1"/>
    </xf>
    <xf numFmtId="164" fontId="46" fillId="0" borderId="0" xfId="0" applyFont="1" applyFill="1" applyBorder="1" applyAlignment="1">
      <alignment horizontal="center" vertical="center" wrapText="1"/>
    </xf>
    <xf numFmtId="164" fontId="43" fillId="0" borderId="14" xfId="0" applyFont="1" applyFill="1" applyBorder="1" applyAlignment="1">
      <alignment horizontal="left" vertical="center" wrapText="1"/>
    </xf>
    <xf numFmtId="164" fontId="43" fillId="0" borderId="3" xfId="0" applyFont="1" applyFill="1" applyBorder="1" applyAlignment="1">
      <alignment horizontal="center" vertical="center" wrapText="1"/>
    </xf>
    <xf numFmtId="164" fontId="35" fillId="0" borderId="2" xfId="0" applyFont="1" applyFill="1" applyBorder="1" applyAlignment="1">
      <alignment horizontal="center" vertical="center" wrapText="1"/>
    </xf>
    <xf numFmtId="164" fontId="46" fillId="0" borderId="15" xfId="0" applyFont="1" applyFill="1" applyBorder="1" applyAlignment="1">
      <alignment horizontal="center" vertical="center" wrapText="1"/>
    </xf>
    <xf numFmtId="164" fontId="48" fillId="0" borderId="0" xfId="0" applyFont="1" applyFill="1" applyBorder="1" applyAlignment="1">
      <alignment horizontal="center" vertical="center"/>
    </xf>
    <xf numFmtId="164" fontId="43" fillId="0" borderId="14" xfId="0" applyFont="1" applyFill="1" applyBorder="1" applyAlignment="1">
      <alignment vertical="center" wrapText="1"/>
    </xf>
    <xf numFmtId="164" fontId="43" fillId="0" borderId="2" xfId="0" applyFont="1" applyFill="1" applyBorder="1" applyAlignment="1">
      <alignment horizontal="center" vertical="center" wrapText="1"/>
    </xf>
    <xf numFmtId="164" fontId="46" fillId="0" borderId="2" xfId="0" applyFont="1" applyFill="1" applyBorder="1" applyAlignment="1">
      <alignment horizontal="center" vertical="center" wrapText="1"/>
    </xf>
    <xf numFmtId="164" fontId="35" fillId="0" borderId="15" xfId="0" applyFont="1" applyFill="1" applyBorder="1" applyAlignment="1">
      <alignment horizontal="justify" vertical="center" wrapText="1"/>
    </xf>
    <xf numFmtId="164" fontId="35" fillId="0" borderId="15" xfId="0" applyFont="1" applyFill="1" applyBorder="1" applyAlignment="1">
      <alignment horizontal="center" vertical="center" wrapText="1"/>
    </xf>
    <xf numFmtId="164" fontId="47" fillId="0" borderId="2" xfId="0" applyFont="1" applyFill="1" applyBorder="1" applyAlignment="1">
      <alignment horizontal="center" vertical="center" wrapText="1"/>
    </xf>
    <xf numFmtId="164" fontId="43" fillId="0" borderId="16" xfId="0" applyFont="1" applyFill="1" applyBorder="1" applyAlignment="1">
      <alignment horizontal="left" vertical="center" wrapText="1"/>
    </xf>
    <xf numFmtId="164" fontId="43" fillId="0" borderId="17" xfId="0" applyFont="1" applyFill="1" applyBorder="1" applyAlignment="1">
      <alignment horizontal="center" vertical="center" wrapText="1"/>
    </xf>
    <xf numFmtId="164" fontId="35" fillId="0" borderId="18" xfId="0" applyFont="1" applyFill="1" applyBorder="1" applyAlignment="1">
      <alignment horizontal="center" vertical="center" wrapText="1"/>
    </xf>
    <xf numFmtId="164" fontId="35" fillId="0" borderId="19" xfId="0" applyFont="1" applyFill="1" applyBorder="1" applyAlignment="1">
      <alignment horizontal="center" vertical="center" wrapText="1"/>
    </xf>
    <xf numFmtId="164" fontId="37" fillId="0" borderId="15" xfId="0" applyFont="1" applyFill="1" applyBorder="1" applyAlignment="1">
      <alignment horizontal="justify" vertical="center" wrapText="1"/>
    </xf>
    <xf numFmtId="164" fontId="43" fillId="0" borderId="20" xfId="0" applyFont="1" applyFill="1" applyBorder="1" applyAlignment="1">
      <alignment horizontal="left" vertical="center" wrapText="1"/>
    </xf>
    <xf numFmtId="164" fontId="43" fillId="0" borderId="21" xfId="0" applyFont="1" applyFill="1" applyBorder="1" applyAlignment="1">
      <alignment horizontal="center" vertical="center" wrapText="1"/>
    </xf>
    <xf numFmtId="164" fontId="35" fillId="0" borderId="22" xfId="0" applyFont="1" applyFill="1" applyBorder="1" applyAlignment="1">
      <alignment horizontal="left" vertical="center" wrapText="1"/>
    </xf>
    <xf numFmtId="164" fontId="35" fillId="0" borderId="23" xfId="0" applyFont="1" applyFill="1" applyBorder="1" applyAlignment="1">
      <alignment horizontal="center" vertical="center" wrapText="1"/>
    </xf>
    <xf numFmtId="164" fontId="43" fillId="0" borderId="14" xfId="0" applyFont="1" applyFill="1" applyBorder="1" applyAlignment="1">
      <alignment horizontal="center" vertical="center" wrapText="1"/>
    </xf>
    <xf numFmtId="164" fontId="43" fillId="0" borderId="11" xfId="0" applyFont="1" applyFill="1" applyBorder="1" applyAlignment="1">
      <alignment horizontal="left" vertical="center" wrapText="1"/>
    </xf>
    <xf numFmtId="164" fontId="35" fillId="0" borderId="12" xfId="0" applyFont="1" applyFill="1" applyBorder="1" applyAlignment="1">
      <alignment horizontal="center" vertical="center" wrapText="1"/>
    </xf>
    <xf numFmtId="164" fontId="46" fillId="0" borderId="24" xfId="0" applyFont="1" applyFill="1" applyBorder="1" applyAlignment="1">
      <alignment horizontal="center" vertical="center" wrapText="1"/>
    </xf>
    <xf numFmtId="164" fontId="35" fillId="0" borderId="13" xfId="0" applyFont="1" applyFill="1" applyBorder="1" applyAlignment="1">
      <alignment horizontal="center" vertical="center" wrapText="1"/>
    </xf>
    <xf numFmtId="164" fontId="43" fillId="0" borderId="14" xfId="0" applyFont="1" applyFill="1" applyBorder="1" applyAlignment="1">
      <alignment horizontal="left" vertical="center"/>
    </xf>
    <xf numFmtId="164" fontId="35" fillId="0" borderId="2" xfId="0" applyFont="1" applyFill="1" applyBorder="1" applyAlignment="1">
      <alignment horizontal="center" vertical="center"/>
    </xf>
    <xf numFmtId="164" fontId="46" fillId="0" borderId="5" xfId="0" applyFont="1" applyFill="1" applyBorder="1" applyAlignment="1">
      <alignment horizontal="center" vertical="center" wrapText="1"/>
    </xf>
    <xf numFmtId="164" fontId="46" fillId="0" borderId="25" xfId="0" applyFont="1" applyFill="1" applyBorder="1" applyAlignment="1">
      <alignment horizontal="center" vertical="center" wrapText="1"/>
    </xf>
    <xf numFmtId="164" fontId="43" fillId="0" borderId="20" xfId="0" applyFont="1" applyFill="1" applyBorder="1" applyAlignment="1">
      <alignment vertical="center" wrapText="1"/>
    </xf>
    <xf numFmtId="164" fontId="35" fillId="0" borderId="22" xfId="0" applyFont="1" applyFill="1" applyBorder="1" applyAlignment="1">
      <alignment horizontal="center" vertical="center" wrapText="1"/>
    </xf>
    <xf numFmtId="164" fontId="46" fillId="0" borderId="26" xfId="0" applyFont="1" applyFill="1" applyBorder="1" applyAlignment="1">
      <alignment horizontal="center" vertical="center" wrapText="1"/>
    </xf>
    <xf numFmtId="164" fontId="38" fillId="0" borderId="27" xfId="0" applyFont="1" applyFill="1" applyBorder="1" applyAlignment="1">
      <alignment horizontal="center" vertical="center"/>
    </xf>
    <xf numFmtId="164" fontId="46" fillId="0" borderId="13" xfId="0" applyFont="1" applyFill="1" applyBorder="1" applyAlignment="1">
      <alignment horizontal="center" vertical="center" wrapText="1"/>
    </xf>
    <xf numFmtId="164" fontId="46" fillId="0" borderId="15" xfId="0" applyFont="1" applyFill="1" applyBorder="1" applyAlignment="1">
      <alignment vertical="center" wrapText="1"/>
    </xf>
    <xf numFmtId="164" fontId="43" fillId="0" borderId="16" xfId="0" applyFont="1" applyFill="1" applyBorder="1" applyAlignment="1">
      <alignment vertical="center" wrapText="1"/>
    </xf>
    <xf numFmtId="164" fontId="46" fillId="0" borderId="18" xfId="0" applyFont="1" applyFill="1" applyBorder="1" applyAlignment="1">
      <alignment horizontal="center" vertical="center" wrapText="1"/>
    </xf>
    <xf numFmtId="164" fontId="46" fillId="0" borderId="19" xfId="0" applyFont="1" applyFill="1" applyBorder="1" applyAlignment="1">
      <alignment vertical="center" wrapText="1"/>
    </xf>
    <xf numFmtId="172" fontId="43" fillId="0" borderId="14" xfId="0" applyNumberFormat="1" applyFont="1" applyFill="1" applyBorder="1" applyAlignment="1">
      <alignment vertical="center" wrapText="1"/>
    </xf>
    <xf numFmtId="172" fontId="43" fillId="0" borderId="16" xfId="0" applyNumberFormat="1" applyFont="1" applyFill="1" applyBorder="1" applyAlignment="1">
      <alignment vertical="center" wrapText="1"/>
    </xf>
    <xf numFmtId="164" fontId="35" fillId="0" borderId="18" xfId="0" applyFont="1" applyFill="1" applyBorder="1" applyAlignment="1">
      <alignment vertical="center" wrapText="1"/>
    </xf>
    <xf numFmtId="164" fontId="35" fillId="0" borderId="19" xfId="0" applyFont="1" applyFill="1" applyBorder="1" applyAlignment="1">
      <alignment vertical="center" wrapText="1"/>
    </xf>
    <xf numFmtId="164" fontId="8" fillId="0" borderId="14" xfId="0" applyFont="1" applyFill="1" applyBorder="1" applyAlignment="1">
      <alignment horizontal="left" vertical="center"/>
    </xf>
    <xf numFmtId="164" fontId="35" fillId="0" borderId="2" xfId="0" applyFont="1" applyFill="1" applyBorder="1" applyAlignment="1">
      <alignment vertical="center" wrapText="1"/>
    </xf>
    <xf numFmtId="164" fontId="1" fillId="0" borderId="3" xfId="0" applyFont="1" applyFill="1" applyBorder="1" applyAlignment="1">
      <alignment horizontal="center" vertical="center" wrapText="1"/>
    </xf>
    <xf numFmtId="164" fontId="18" fillId="0" borderId="15" xfId="0" applyFont="1" applyFill="1" applyBorder="1" applyAlignment="1">
      <alignment vertical="center" wrapText="1"/>
    </xf>
    <xf numFmtId="164" fontId="19" fillId="0" borderId="15" xfId="0" applyFont="1" applyFill="1" applyBorder="1" applyAlignment="1">
      <alignment vertical="center" wrapText="1"/>
    </xf>
    <xf numFmtId="164" fontId="8" fillId="0" borderId="20" xfId="0" applyFont="1" applyFill="1" applyBorder="1" applyAlignment="1">
      <alignment horizontal="left" vertical="center"/>
    </xf>
    <xf numFmtId="164" fontId="37" fillId="0" borderId="22" xfId="0" applyFont="1" applyFill="1" applyBorder="1" applyAlignment="1">
      <alignment horizontal="center" vertical="center" wrapText="1"/>
    </xf>
    <xf numFmtId="164" fontId="1" fillId="0" borderId="21" xfId="0" applyFont="1" applyFill="1" applyBorder="1" applyAlignment="1">
      <alignment horizontal="center" vertical="center" wrapText="1"/>
    </xf>
    <xf numFmtId="164" fontId="1" fillId="0" borderId="23" xfId="0" applyFont="1" applyFill="1" applyBorder="1" applyAlignment="1">
      <alignment vertical="center" wrapText="1"/>
    </xf>
    <xf numFmtId="164" fontId="38" fillId="0" borderId="27" xfId="0" applyFont="1" applyFill="1" applyBorder="1" applyAlignment="1">
      <alignment horizontal="center" vertical="center" wrapText="1"/>
    </xf>
    <xf numFmtId="164" fontId="43" fillId="0" borderId="6" xfId="0" applyFont="1" applyFill="1" applyBorder="1" applyAlignment="1">
      <alignment vertical="center" wrapText="1"/>
    </xf>
    <xf numFmtId="164" fontId="35" fillId="0" borderId="9" xfId="0" applyFont="1" applyFill="1" applyBorder="1" applyAlignment="1">
      <alignment horizontal="center" vertical="center" wrapText="1"/>
    </xf>
    <xf numFmtId="164" fontId="39" fillId="0" borderId="9" xfId="0" applyFont="1" applyFill="1" applyBorder="1" applyAlignment="1">
      <alignment horizontal="center" vertical="center" wrapText="1"/>
    </xf>
    <xf numFmtId="164" fontId="46" fillId="0" borderId="10" xfId="0" applyFont="1" applyFill="1" applyBorder="1" applyAlignment="1">
      <alignment horizontal="center" vertical="center" wrapText="1"/>
    </xf>
    <xf numFmtId="164" fontId="51" fillId="0" borderId="0" xfId="0" applyFont="1" applyFill="1" applyBorder="1" applyAlignment="1">
      <alignment vertical="center" wrapText="1"/>
    </xf>
    <xf numFmtId="164" fontId="43" fillId="0" borderId="28" xfId="0" applyFont="1" applyFill="1" applyBorder="1" applyAlignment="1">
      <alignment vertical="center" wrapText="1"/>
    </xf>
    <xf numFmtId="164" fontId="35" fillId="0" borderId="29" xfId="0" applyFont="1" applyFill="1" applyBorder="1" applyAlignment="1">
      <alignment horizontal="center" vertical="center" wrapText="1"/>
    </xf>
    <xf numFmtId="164" fontId="47" fillId="0" borderId="30" xfId="0" applyFont="1" applyFill="1" applyBorder="1" applyAlignment="1">
      <alignment horizontal="center" vertical="center" wrapText="1"/>
    </xf>
    <xf numFmtId="164" fontId="47" fillId="0" borderId="15" xfId="0" applyFont="1" applyFill="1" applyBorder="1" applyAlignment="1">
      <alignment horizontal="center" vertical="center" wrapText="1"/>
    </xf>
    <xf numFmtId="164" fontId="22" fillId="0" borderId="14" xfId="0" applyFont="1" applyFill="1" applyBorder="1" applyAlignment="1">
      <alignment vertical="center" wrapText="1"/>
    </xf>
    <xf numFmtId="164" fontId="52" fillId="0" borderId="2" xfId="0" applyFont="1" applyFill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center" vertical="center" wrapText="1"/>
    </xf>
    <xf numFmtId="164" fontId="1" fillId="0" borderId="15" xfId="0" applyFont="1" applyFill="1" applyBorder="1" applyAlignment="1">
      <alignment horizontal="center" vertical="center" wrapText="1"/>
    </xf>
    <xf numFmtId="164" fontId="43" fillId="0" borderId="28" xfId="0" applyFont="1" applyFill="1" applyBorder="1" applyAlignment="1">
      <alignment horizontal="left" vertical="center" wrapText="1"/>
    </xf>
    <xf numFmtId="164" fontId="43" fillId="0" borderId="29" xfId="0" applyFont="1" applyFill="1" applyBorder="1" applyAlignment="1">
      <alignment horizontal="center" vertical="center" wrapText="1"/>
    </xf>
    <xf numFmtId="164" fontId="46" fillId="0" borderId="29" xfId="0" applyFont="1" applyFill="1" applyBorder="1" applyAlignment="1">
      <alignment horizontal="center" vertical="center" wrapText="1"/>
    </xf>
    <xf numFmtId="164" fontId="35" fillId="0" borderId="30" xfId="0" applyFont="1" applyFill="1" applyBorder="1" applyAlignment="1">
      <alignment horizontal="justify" vertical="center" wrapText="1"/>
    </xf>
    <xf numFmtId="164" fontId="38" fillId="0" borderId="31" xfId="0" applyFont="1" applyFill="1" applyBorder="1" applyAlignment="1">
      <alignment horizontal="center" vertical="center" wrapText="1"/>
    </xf>
    <xf numFmtId="164" fontId="43" fillId="0" borderId="15" xfId="0" applyFont="1" applyFill="1" applyBorder="1" applyAlignment="1">
      <alignment horizontal="center" vertical="center" wrapText="1"/>
    </xf>
    <xf numFmtId="164" fontId="43" fillId="0" borderId="14" xfId="0" applyFont="1" applyFill="1" applyBorder="1" applyAlignment="1">
      <alignment horizontal="left" wrapText="1"/>
    </xf>
    <xf numFmtId="164" fontId="35" fillId="0" borderId="2" xfId="0" applyFont="1" applyFill="1" applyBorder="1" applyAlignment="1">
      <alignment horizontal="center" wrapText="1"/>
    </xf>
    <xf numFmtId="164" fontId="35" fillId="0" borderId="15" xfId="0" applyFont="1" applyFill="1" applyBorder="1" applyAlignment="1">
      <alignment vertical="center" wrapText="1"/>
    </xf>
    <xf numFmtId="164" fontId="43" fillId="0" borderId="14" xfId="0" applyFont="1" applyFill="1" applyBorder="1" applyAlignment="1">
      <alignment vertical="center"/>
    </xf>
    <xf numFmtId="164" fontId="35" fillId="0" borderId="15" xfId="0" applyFont="1" applyFill="1" applyBorder="1" applyAlignment="1">
      <alignment horizontal="center" vertical="center"/>
    </xf>
    <xf numFmtId="164" fontId="35" fillId="0" borderId="5" xfId="0" applyFont="1" applyFill="1" applyBorder="1" applyAlignment="1">
      <alignment horizontal="center" vertical="center" wrapText="1"/>
    </xf>
    <xf numFmtId="164" fontId="37" fillId="0" borderId="15" xfId="0" applyFont="1" applyFill="1" applyBorder="1" applyAlignment="1">
      <alignment horizontal="center" vertical="center" wrapText="1"/>
    </xf>
    <xf numFmtId="164" fontId="22" fillId="0" borderId="16" xfId="0" applyFont="1" applyFill="1" applyBorder="1" applyAlignment="1">
      <alignment horizontal="left" vertical="center"/>
    </xf>
    <xf numFmtId="164" fontId="35" fillId="0" borderId="18" xfId="0" applyFont="1" applyFill="1" applyBorder="1" applyAlignment="1">
      <alignment horizontal="center" vertical="center"/>
    </xf>
    <xf numFmtId="164" fontId="19" fillId="0" borderId="18" xfId="0" applyFont="1" applyFill="1" applyBorder="1" applyAlignment="1">
      <alignment horizontal="center" vertical="center" wrapText="1"/>
    </xf>
    <xf numFmtId="164" fontId="53" fillId="0" borderId="19" xfId="0" applyFont="1" applyFill="1" applyBorder="1" applyAlignment="1">
      <alignment horizontal="center" vertical="center" wrapText="1"/>
    </xf>
    <xf numFmtId="164" fontId="39" fillId="0" borderId="0" xfId="0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vertical="center"/>
    </xf>
    <xf numFmtId="164" fontId="52" fillId="0" borderId="12" xfId="0" applyFont="1" applyFill="1" applyBorder="1" applyAlignment="1">
      <alignment horizontal="center" vertical="center"/>
    </xf>
    <xf numFmtId="164" fontId="1" fillId="0" borderId="12" xfId="0" applyFont="1" applyFill="1" applyBorder="1" applyAlignment="1">
      <alignment horizontal="center" vertical="center" wrapText="1"/>
    </xf>
    <xf numFmtId="164" fontId="52" fillId="0" borderId="13" xfId="0" applyFont="1" applyFill="1" applyBorder="1" applyAlignment="1">
      <alignment horizontal="center" vertical="center"/>
    </xf>
    <xf numFmtId="164" fontId="43" fillId="0" borderId="18" xfId="0" applyFont="1" applyFill="1" applyBorder="1" applyAlignment="1">
      <alignment horizontal="center" vertical="center" wrapText="1"/>
    </xf>
    <xf numFmtId="164" fontId="46" fillId="0" borderId="19" xfId="0" applyFont="1" applyFill="1" applyBorder="1" applyAlignment="1">
      <alignment horizontal="center" vertical="center" wrapText="1"/>
    </xf>
    <xf numFmtId="164" fontId="49" fillId="0" borderId="0" xfId="0" applyFont="1" applyFill="1" applyBorder="1" applyAlignment="1">
      <alignment horizontal="center" vertical="center" wrapText="1"/>
    </xf>
    <xf numFmtId="164" fontId="22" fillId="0" borderId="14" xfId="0" applyFont="1" applyFill="1" applyBorder="1" applyAlignment="1">
      <alignment vertical="center"/>
    </xf>
    <xf numFmtId="164" fontId="52" fillId="0" borderId="2" xfId="0" applyFont="1" applyFill="1" applyBorder="1" applyAlignment="1">
      <alignment horizontal="center" vertical="center"/>
    </xf>
    <xf numFmtId="164" fontId="52" fillId="0" borderId="15" xfId="0" applyFont="1" applyFill="1" applyBorder="1" applyAlignment="1">
      <alignment horizontal="center" vertical="center"/>
    </xf>
    <xf numFmtId="164" fontId="38" fillId="0" borderId="0" xfId="0" applyFont="1" applyFill="1" applyAlignment="1">
      <alignment horizontal="center" vertical="top" wrapText="1"/>
    </xf>
    <xf numFmtId="164" fontId="22" fillId="0" borderId="14" xfId="0" applyFont="1" applyFill="1" applyBorder="1" applyAlignment="1">
      <alignment horizontal="left" vertical="center"/>
    </xf>
    <xf numFmtId="164" fontId="53" fillId="0" borderId="15" xfId="0" applyFont="1" applyFill="1" applyBorder="1" applyAlignment="1">
      <alignment horizontal="left" vertical="center" wrapText="1"/>
    </xf>
    <xf numFmtId="164" fontId="43" fillId="0" borderId="22" xfId="0" applyFont="1" applyFill="1" applyBorder="1" applyAlignment="1">
      <alignment horizontal="center" vertical="center" wrapText="1"/>
    </xf>
    <xf numFmtId="164" fontId="46" fillId="0" borderId="22" xfId="0" applyFont="1" applyFill="1" applyBorder="1" applyAlignment="1">
      <alignment horizontal="center" vertical="center" wrapText="1"/>
    </xf>
    <xf numFmtId="164" fontId="47" fillId="0" borderId="23" xfId="0" applyFont="1" applyFill="1" applyBorder="1" applyAlignment="1">
      <alignment horizontal="center" vertical="center" wrapText="1"/>
    </xf>
    <xf numFmtId="164" fontId="54" fillId="0" borderId="14" xfId="0" applyFont="1" applyFill="1" applyBorder="1" applyAlignment="1">
      <alignment vertical="top" wrapText="1"/>
    </xf>
    <xf numFmtId="164" fontId="52" fillId="0" borderId="15" xfId="0" applyFont="1" applyFill="1" applyBorder="1" applyAlignment="1">
      <alignment vertical="center" wrapText="1"/>
    </xf>
    <xf numFmtId="164" fontId="54" fillId="0" borderId="14" xfId="0" applyFont="1" applyFill="1" applyBorder="1" applyAlignment="1">
      <alignment/>
    </xf>
    <xf numFmtId="164" fontId="19" fillId="0" borderId="0" xfId="0" applyFont="1" applyFill="1" applyBorder="1" applyAlignment="1">
      <alignment vertical="center" wrapText="1"/>
    </xf>
    <xf numFmtId="164" fontId="47" fillId="0" borderId="18" xfId="0" applyFont="1" applyFill="1" applyBorder="1" applyAlignment="1">
      <alignment vertical="center" wrapText="1"/>
    </xf>
    <xf numFmtId="164" fontId="22" fillId="0" borderId="14" xfId="22" applyFont="1" applyFill="1" applyBorder="1" applyAlignment="1">
      <alignment horizontal="left" wrapText="1"/>
      <protection/>
    </xf>
    <xf numFmtId="164" fontId="53" fillId="0" borderId="15" xfId="0" applyFont="1" applyFill="1" applyBorder="1" applyAlignment="1">
      <alignment horizontal="left" vertical="top" wrapText="1"/>
    </xf>
    <xf numFmtId="164" fontId="8" fillId="0" borderId="14" xfId="0" applyFont="1" applyFill="1" applyBorder="1" applyAlignment="1">
      <alignment horizontal="left" vertical="center" wrapText="1"/>
    </xf>
    <xf numFmtId="164" fontId="55" fillId="0" borderId="2" xfId="0" applyFont="1" applyFill="1" applyBorder="1" applyAlignment="1">
      <alignment horizontal="center" vertical="center"/>
    </xf>
    <xf numFmtId="164" fontId="52" fillId="0" borderId="15" xfId="0" applyFont="1" applyFill="1" applyBorder="1" applyAlignment="1">
      <alignment horizontal="left" vertical="center" wrapText="1"/>
    </xf>
    <xf numFmtId="164" fontId="8" fillId="0" borderId="20" xfId="0" applyFont="1" applyFill="1" applyBorder="1" applyAlignment="1">
      <alignment horizontal="left" vertical="center" wrapText="1"/>
    </xf>
    <xf numFmtId="164" fontId="55" fillId="0" borderId="22" xfId="0" applyFont="1" applyFill="1" applyBorder="1" applyAlignment="1">
      <alignment horizontal="center" vertical="center"/>
    </xf>
    <xf numFmtId="164" fontId="52" fillId="0" borderId="23" xfId="0" applyFont="1" applyFill="1" applyBorder="1" applyAlignment="1">
      <alignment horizontal="left" vertical="center" wrapText="1"/>
    </xf>
    <xf numFmtId="164" fontId="38" fillId="0" borderId="0" xfId="0" applyFont="1" applyFill="1" applyBorder="1" applyAlignment="1">
      <alignment vertical="top" wrapText="1"/>
    </xf>
    <xf numFmtId="164" fontId="37" fillId="0" borderId="0" xfId="0" applyFont="1" applyFill="1" applyBorder="1" applyAlignment="1">
      <alignment vertical="top" wrapText="1"/>
    </xf>
    <xf numFmtId="164" fontId="38" fillId="0" borderId="0" xfId="0" applyFont="1" applyFill="1" applyBorder="1" applyAlignment="1">
      <alignment horizontal="center" vertical="top" wrapText="1"/>
    </xf>
    <xf numFmtId="164" fontId="38" fillId="0" borderId="0" xfId="0" applyFont="1" applyFill="1" applyBorder="1" applyAlignment="1">
      <alignment horizontal="left" vertical="top" wrapText="1"/>
    </xf>
    <xf numFmtId="164" fontId="23" fillId="0" borderId="0" xfId="0" applyFont="1" applyAlignment="1">
      <alignment/>
    </xf>
    <xf numFmtId="164" fontId="23" fillId="0" borderId="0" xfId="0" applyFont="1" applyAlignment="1">
      <alignment horizontal="center"/>
    </xf>
    <xf numFmtId="164" fontId="0" fillId="0" borderId="2" xfId="0" applyBorder="1" applyAlignment="1">
      <alignment/>
    </xf>
    <xf numFmtId="164" fontId="16" fillId="0" borderId="2" xfId="0" applyFont="1" applyBorder="1" applyAlignment="1">
      <alignment horizontal="center"/>
    </xf>
    <xf numFmtId="164" fontId="25" fillId="0" borderId="2" xfId="0" applyFont="1" applyBorder="1" applyAlignment="1">
      <alignment horizontal="left" vertical="center" wrapText="1"/>
    </xf>
    <xf numFmtId="164" fontId="22" fillId="0" borderId="2" xfId="0" applyFont="1" applyBorder="1" applyAlignment="1">
      <alignment horizontal="center" vertical="center" wrapText="1"/>
    </xf>
    <xf numFmtId="169" fontId="22" fillId="0" borderId="2" xfId="15" applyNumberFormat="1" applyFont="1" applyFill="1" applyBorder="1" applyAlignment="1" applyProtection="1">
      <alignment horizontal="center" vertical="center"/>
      <protection/>
    </xf>
    <xf numFmtId="164" fontId="24" fillId="0" borderId="2" xfId="0" applyFont="1" applyBorder="1" applyAlignment="1">
      <alignment horizontal="left" vertical="center" wrapText="1"/>
    </xf>
    <xf numFmtId="164" fontId="25" fillId="0" borderId="2" xfId="0" applyFont="1" applyFill="1" applyBorder="1" applyAlignment="1">
      <alignment horizontal="left" vertical="center" wrapText="1"/>
    </xf>
    <xf numFmtId="166" fontId="22" fillId="0" borderId="2" xfId="0" applyNumberFormat="1" applyFont="1" applyBorder="1" applyAlignment="1">
      <alignment horizontal="center" vertical="center" wrapText="1"/>
    </xf>
    <xf numFmtId="164" fontId="24" fillId="0" borderId="2" xfId="0" applyFont="1" applyFill="1" applyBorder="1" applyAlignment="1">
      <alignment horizontal="left" vertical="center" wrapText="1"/>
    </xf>
    <xf numFmtId="164" fontId="25" fillId="0" borderId="2" xfId="0" applyFont="1" applyFill="1" applyBorder="1" applyAlignment="1">
      <alignment vertical="center" wrapText="1"/>
    </xf>
    <xf numFmtId="164" fontId="22" fillId="0" borderId="2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_БДР-2012г. Электром-основной" xfId="21"/>
    <cellStyle name="Обычный_Лист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Линия 50"/>
        <xdr:cNvSpPr>
          <a:spLocks/>
        </xdr:cNvSpPr>
      </xdr:nvSpPr>
      <xdr:spPr>
        <a:xfrm>
          <a:off x="8763000" y="0"/>
          <a:ext cx="1685925" cy="0"/>
        </a:xfrm>
        <a:prstGeom prst="line">
          <a:avLst/>
        </a:prstGeom>
        <a:noFill/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104775</xdr:rowOff>
    </xdr:from>
    <xdr:to>
      <xdr:col>1</xdr:col>
      <xdr:colOff>1076325</xdr:colOff>
      <xdr:row>7</xdr:row>
      <xdr:rowOff>38100</xdr:rowOff>
    </xdr:to>
    <xdr:pic>
      <xdr:nvPicPr>
        <xdr:cNvPr id="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85775"/>
          <a:ext cx="104775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371475</xdr:colOff>
      <xdr:row>3</xdr:row>
      <xdr:rowOff>95250</xdr:rowOff>
    </xdr:from>
    <xdr:to>
      <xdr:col>13</xdr:col>
      <xdr:colOff>219075</xdr:colOff>
      <xdr:row>9</xdr:row>
      <xdr:rowOff>95250</xdr:rowOff>
    </xdr:to>
    <xdr:pic>
      <xdr:nvPicPr>
        <xdr:cNvPr id="3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20400" y="476250"/>
          <a:ext cx="392430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685800</xdr:colOff>
      <xdr:row>5</xdr:row>
      <xdr:rowOff>161925</xdr:rowOff>
    </xdr:to>
    <xdr:pic>
      <xdr:nvPicPr>
        <xdr:cNvPr id="1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elektrom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il@elektrom.ru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W116"/>
  <sheetViews>
    <sheetView tabSelected="1" zoomScale="75" zoomScaleNormal="75" workbookViewId="0" topLeftCell="A1">
      <pane ySplit="14" topLeftCell="A27" activePane="bottomLeft" state="frozen"/>
      <selection pane="topLeft" activeCell="A1" sqref="A1"/>
      <selection pane="bottomLeft" activeCell="J27" sqref="J27"/>
    </sheetView>
  </sheetViews>
  <sheetFormatPr defaultColWidth="9.00390625" defaultRowHeight="12.75"/>
  <cols>
    <col min="1" max="1" width="4.125" style="1" customWidth="1"/>
    <col min="2" max="2" width="39.875" style="2" customWidth="1"/>
    <col min="3" max="3" width="10.75390625" style="3" customWidth="1"/>
    <col min="4" max="4" width="11.125" style="3" customWidth="1"/>
    <col min="5" max="5" width="12.00390625" style="3" customWidth="1"/>
    <col min="6" max="6" width="10.75390625" style="3" customWidth="1"/>
    <col min="7" max="7" width="11.625" style="3" customWidth="1"/>
    <col min="8" max="8" width="10.75390625" style="3" customWidth="1"/>
    <col min="9" max="9" width="26.125" style="3" customWidth="1"/>
    <col min="10" max="13" width="13.375" style="4" customWidth="1"/>
    <col min="14" max="14" width="8.75390625" style="1" customWidth="1"/>
    <col min="15" max="17" width="8.625" style="1" customWidth="1"/>
    <col min="18" max="18" width="8.375" style="1" customWidth="1"/>
    <col min="19" max="19" width="8.625" style="1" customWidth="1"/>
    <col min="20" max="20" width="12.00390625" style="5" customWidth="1"/>
    <col min="21" max="21" width="14.25390625" style="1" customWidth="1"/>
    <col min="22" max="22" width="18.25390625" style="1" customWidth="1"/>
    <col min="23" max="16384" width="9.125" style="1" customWidth="1"/>
  </cols>
  <sheetData>
    <row r="3" ht="1.5" customHeight="1"/>
    <row r="4" spans="5:9" ht="27" customHeight="1">
      <c r="E4" s="6"/>
      <c r="F4" s="6"/>
      <c r="G4" s="6"/>
      <c r="H4" s="6"/>
      <c r="I4" s="7" t="s">
        <v>0</v>
      </c>
    </row>
    <row r="5" ht="13.5" customHeight="1">
      <c r="I5" s="7" t="s">
        <v>1</v>
      </c>
    </row>
    <row r="6" ht="14.25" customHeight="1">
      <c r="I6" s="8" t="s">
        <v>2</v>
      </c>
    </row>
    <row r="7" ht="17.25" customHeight="1">
      <c r="I7" s="9" t="s">
        <v>3</v>
      </c>
    </row>
    <row r="8" ht="14.25" customHeight="1">
      <c r="I8" s="10" t="s">
        <v>4</v>
      </c>
    </row>
    <row r="9" ht="16.5" customHeight="1">
      <c r="I9" s="11" t="s">
        <v>5</v>
      </c>
    </row>
    <row r="10" spans="4:13" ht="22.5" customHeight="1">
      <c r="D10" s="12" t="s">
        <v>6</v>
      </c>
      <c r="E10" s="12"/>
      <c r="F10" s="12"/>
      <c r="G10" s="12"/>
      <c r="H10" s="12"/>
      <c r="I10" s="13"/>
      <c r="J10" s="14"/>
      <c r="K10" s="14"/>
      <c r="L10" s="14"/>
      <c r="M10" s="14"/>
    </row>
    <row r="11" spans="1:13" ht="26.25" customHeight="1">
      <c r="A11" s="15"/>
      <c r="B11" s="16" t="s">
        <v>7</v>
      </c>
      <c r="C11" s="16"/>
      <c r="D11" s="16"/>
      <c r="E11" s="16"/>
      <c r="F11" s="16"/>
      <c r="G11" s="16"/>
      <c r="H11" s="16"/>
      <c r="I11" s="16"/>
      <c r="J11" s="17"/>
      <c r="K11" s="18"/>
      <c r="L11" s="18"/>
      <c r="M11" s="18"/>
    </row>
    <row r="12" spans="1:21" ht="13.5" customHeight="1">
      <c r="A12" s="19" t="s">
        <v>8</v>
      </c>
      <c r="B12" s="19" t="s">
        <v>9</v>
      </c>
      <c r="C12" s="20" t="s">
        <v>10</v>
      </c>
      <c r="D12" s="20"/>
      <c r="E12" s="21" t="s">
        <v>11</v>
      </c>
      <c r="F12" s="21"/>
      <c r="G12" s="21"/>
      <c r="H12" s="21"/>
      <c r="I12" s="21"/>
      <c r="J12" s="19" t="s">
        <v>12</v>
      </c>
      <c r="K12" s="19" t="s">
        <v>13</v>
      </c>
      <c r="L12" s="22" t="s">
        <v>14</v>
      </c>
      <c r="M12" s="22" t="s">
        <v>14</v>
      </c>
      <c r="N12" s="22" t="s">
        <v>14</v>
      </c>
      <c r="O12" s="22" t="s">
        <v>14</v>
      </c>
      <c r="P12" s="22" t="s">
        <v>14</v>
      </c>
      <c r="Q12" s="22" t="s">
        <v>14</v>
      </c>
      <c r="R12" s="22" t="s">
        <v>14</v>
      </c>
      <c r="S12" s="22" t="s">
        <v>14</v>
      </c>
      <c r="T12" s="23" t="s">
        <v>15</v>
      </c>
      <c r="U12" s="21" t="s">
        <v>16</v>
      </c>
    </row>
    <row r="13" spans="1:21" ht="19.5" customHeight="1">
      <c r="A13" s="19"/>
      <c r="B13" s="19"/>
      <c r="C13" s="20" t="s">
        <v>17</v>
      </c>
      <c r="D13" s="20"/>
      <c r="E13" s="21"/>
      <c r="F13" s="21"/>
      <c r="G13" s="21"/>
      <c r="H13" s="21"/>
      <c r="I13" s="21"/>
      <c r="J13" s="19"/>
      <c r="K13" s="19"/>
      <c r="L13" s="24">
        <v>-0.03</v>
      </c>
      <c r="M13" s="24">
        <v>-0.06</v>
      </c>
      <c r="N13" s="24">
        <v>-0.08</v>
      </c>
      <c r="O13" s="24">
        <v>-0.09</v>
      </c>
      <c r="P13" s="24">
        <v>-0.1</v>
      </c>
      <c r="Q13" s="24">
        <v>-0.11</v>
      </c>
      <c r="R13" s="24">
        <v>-0.12</v>
      </c>
      <c r="S13" s="24">
        <v>-0.13</v>
      </c>
      <c r="T13" s="23"/>
      <c r="U13" s="21"/>
    </row>
    <row r="14" spans="1:21" ht="13.5" customHeight="1">
      <c r="A14" s="19"/>
      <c r="B14" s="19"/>
      <c r="C14" s="25" t="s">
        <v>18</v>
      </c>
      <c r="D14" s="25" t="s">
        <v>19</v>
      </c>
      <c r="E14" s="21"/>
      <c r="F14" s="21"/>
      <c r="G14" s="21"/>
      <c r="H14" s="21"/>
      <c r="I14" s="21"/>
      <c r="J14" s="19"/>
      <c r="K14" s="19"/>
      <c r="L14" s="24"/>
      <c r="M14" s="24"/>
      <c r="N14" s="24"/>
      <c r="O14" s="24"/>
      <c r="P14" s="24"/>
      <c r="Q14" s="24"/>
      <c r="R14" s="24"/>
      <c r="S14" s="24"/>
      <c r="T14" s="26"/>
      <c r="U14" s="21"/>
    </row>
    <row r="15" spans="1:22" ht="22.5" customHeight="1">
      <c r="A15" s="27">
        <v>1</v>
      </c>
      <c r="B15" s="28" t="s">
        <v>20</v>
      </c>
      <c r="C15" s="29">
        <v>14</v>
      </c>
      <c r="D15" s="29">
        <v>50</v>
      </c>
      <c r="E15" s="30" t="s">
        <v>21</v>
      </c>
      <c r="F15" s="30"/>
      <c r="G15" s="30"/>
      <c r="H15" s="30"/>
      <c r="I15" s="30"/>
      <c r="J15" s="31">
        <v>2095</v>
      </c>
      <c r="K15" s="31">
        <f aca="true" t="shared" si="0" ref="K15:K26">J15/0.93</f>
        <v>2252.6881720430106</v>
      </c>
      <c r="L15" s="31">
        <f aca="true" t="shared" si="1" ref="L15:L34">K15*0.97</f>
        <v>2185.1075268817203</v>
      </c>
      <c r="M15" s="31">
        <f aca="true" t="shared" si="2" ref="M15:M34">K15/0.94</f>
        <v>2396.4767787691603</v>
      </c>
      <c r="N15" s="32">
        <f aca="true" t="shared" si="3" ref="N15:N34">K15*0.92</f>
        <v>2072.47311827957</v>
      </c>
      <c r="O15" s="32">
        <f aca="true" t="shared" si="4" ref="O15:O34">K15*0.91</f>
        <v>2049.94623655914</v>
      </c>
      <c r="P15" s="32">
        <f aca="true" t="shared" si="5" ref="P15:P34">K15*0.9</f>
        <v>2027.4193548387095</v>
      </c>
      <c r="Q15" s="32">
        <f aca="true" t="shared" si="6" ref="Q15:Q34">K15*0.89</f>
        <v>2004.8924731182794</v>
      </c>
      <c r="R15" s="32">
        <f aca="true" t="shared" si="7" ref="R15:R34">K15*0.88</f>
        <v>1982.3655913978494</v>
      </c>
      <c r="S15" s="32">
        <f aca="true" t="shared" si="8" ref="S15:S34">K15*0.87</f>
        <v>1959.8387096774193</v>
      </c>
      <c r="T15" s="26"/>
      <c r="U15" s="33">
        <v>0.07</v>
      </c>
      <c r="V15" s="34"/>
    </row>
    <row r="16" spans="1:22" ht="23.25" customHeight="1">
      <c r="A16" s="27">
        <v>2</v>
      </c>
      <c r="B16" s="28" t="s">
        <v>22</v>
      </c>
      <c r="C16" s="29">
        <v>14</v>
      </c>
      <c r="D16" s="29">
        <v>72</v>
      </c>
      <c r="E16" s="30"/>
      <c r="F16" s="30"/>
      <c r="G16" s="30"/>
      <c r="H16" s="30"/>
      <c r="I16" s="30"/>
      <c r="J16" s="31">
        <v>2803</v>
      </c>
      <c r="K16" s="31">
        <f t="shared" si="0"/>
        <v>3013.978494623656</v>
      </c>
      <c r="L16" s="31">
        <f t="shared" si="1"/>
        <v>2923.559139784946</v>
      </c>
      <c r="M16" s="31">
        <f t="shared" si="2"/>
        <v>3206.360100663464</v>
      </c>
      <c r="N16" s="32">
        <f t="shared" si="3"/>
        <v>2772.8602150537636</v>
      </c>
      <c r="O16" s="32">
        <f t="shared" si="4"/>
        <v>2742.720430107527</v>
      </c>
      <c r="P16" s="32">
        <f t="shared" si="5"/>
        <v>2712.5806451612902</v>
      </c>
      <c r="Q16" s="32">
        <f t="shared" si="6"/>
        <v>2682.440860215054</v>
      </c>
      <c r="R16" s="32">
        <f t="shared" si="7"/>
        <v>2652.3010752688174</v>
      </c>
      <c r="S16" s="32">
        <f t="shared" si="8"/>
        <v>2622.1612903225805</v>
      </c>
      <c r="T16" s="26"/>
      <c r="U16" s="33">
        <v>0.07</v>
      </c>
      <c r="V16" s="34"/>
    </row>
    <row r="17" spans="1:22" ht="23.25" customHeight="1">
      <c r="A17" s="27">
        <v>3</v>
      </c>
      <c r="B17" s="28" t="s">
        <v>23</v>
      </c>
      <c r="C17" s="29">
        <v>14</v>
      </c>
      <c r="D17" s="29">
        <v>72</v>
      </c>
      <c r="E17" s="30"/>
      <c r="F17" s="30"/>
      <c r="G17" s="30"/>
      <c r="H17" s="30"/>
      <c r="I17" s="30"/>
      <c r="J17" s="31">
        <v>3014</v>
      </c>
      <c r="K17" s="31">
        <f t="shared" si="0"/>
        <v>3240.860215053763</v>
      </c>
      <c r="L17" s="31">
        <f t="shared" si="1"/>
        <v>3143.63440860215</v>
      </c>
      <c r="M17" s="31">
        <f t="shared" si="2"/>
        <v>3447.7236330359183</v>
      </c>
      <c r="N17" s="32">
        <f t="shared" si="3"/>
        <v>2981.5913978494623</v>
      </c>
      <c r="O17" s="32">
        <f t="shared" si="4"/>
        <v>2949.1827956989246</v>
      </c>
      <c r="P17" s="32">
        <f t="shared" si="5"/>
        <v>2916.774193548387</v>
      </c>
      <c r="Q17" s="32">
        <f t="shared" si="6"/>
        <v>2884.365591397849</v>
      </c>
      <c r="R17" s="32">
        <f t="shared" si="7"/>
        <v>2851.9569892473114</v>
      </c>
      <c r="S17" s="32">
        <f t="shared" si="8"/>
        <v>2819.5483870967737</v>
      </c>
      <c r="T17" s="26"/>
      <c r="U17" s="33">
        <v>0.07</v>
      </c>
      <c r="V17" s="34"/>
    </row>
    <row r="18" spans="1:22" ht="26.25" customHeight="1">
      <c r="A18" s="27">
        <v>4</v>
      </c>
      <c r="B18" s="28" t="s">
        <v>24</v>
      </c>
      <c r="C18" s="25">
        <v>14</v>
      </c>
      <c r="D18" s="25">
        <v>92</v>
      </c>
      <c r="E18" s="30"/>
      <c r="F18" s="30"/>
      <c r="G18" s="30"/>
      <c r="H18" s="30"/>
      <c r="I18" s="30"/>
      <c r="J18" s="31">
        <v>3447</v>
      </c>
      <c r="K18" s="31">
        <f t="shared" si="0"/>
        <v>3706.4516129032254</v>
      </c>
      <c r="L18" s="31">
        <f t="shared" si="1"/>
        <v>3595.2580645161283</v>
      </c>
      <c r="M18" s="31">
        <f t="shared" si="2"/>
        <v>3943.0336307481125</v>
      </c>
      <c r="N18" s="32">
        <f t="shared" si="3"/>
        <v>3409.9354838709673</v>
      </c>
      <c r="O18" s="32">
        <f t="shared" si="4"/>
        <v>3372.870967741935</v>
      </c>
      <c r="P18" s="32">
        <f t="shared" si="5"/>
        <v>3335.806451612903</v>
      </c>
      <c r="Q18" s="32">
        <f t="shared" si="6"/>
        <v>3298.7419354838707</v>
      </c>
      <c r="R18" s="32">
        <f t="shared" si="7"/>
        <v>3261.6774193548385</v>
      </c>
      <c r="S18" s="32">
        <f t="shared" si="8"/>
        <v>3224.612903225806</v>
      </c>
      <c r="T18" s="26"/>
      <c r="U18" s="33">
        <v>0.07</v>
      </c>
      <c r="V18" s="34"/>
    </row>
    <row r="19" spans="1:22" ht="26.25" customHeight="1">
      <c r="A19" s="27">
        <v>5</v>
      </c>
      <c r="B19" s="28" t="s">
        <v>25</v>
      </c>
      <c r="C19" s="29">
        <v>28</v>
      </c>
      <c r="D19" s="29">
        <v>48</v>
      </c>
      <c r="E19" s="30"/>
      <c r="F19" s="30"/>
      <c r="G19" s="30"/>
      <c r="H19" s="30"/>
      <c r="I19" s="30"/>
      <c r="J19" s="31">
        <v>3447</v>
      </c>
      <c r="K19" s="31">
        <f t="shared" si="0"/>
        <v>3706.4516129032254</v>
      </c>
      <c r="L19" s="31">
        <f t="shared" si="1"/>
        <v>3595.2580645161283</v>
      </c>
      <c r="M19" s="31">
        <f t="shared" si="2"/>
        <v>3943.0336307481125</v>
      </c>
      <c r="N19" s="32">
        <f t="shared" si="3"/>
        <v>3409.9354838709673</v>
      </c>
      <c r="O19" s="32">
        <f t="shared" si="4"/>
        <v>3372.870967741935</v>
      </c>
      <c r="P19" s="32">
        <f t="shared" si="5"/>
        <v>3335.806451612903</v>
      </c>
      <c r="Q19" s="32">
        <f t="shared" si="6"/>
        <v>3298.7419354838707</v>
      </c>
      <c r="R19" s="32">
        <f t="shared" si="7"/>
        <v>3261.6774193548385</v>
      </c>
      <c r="S19" s="32">
        <f t="shared" si="8"/>
        <v>3224.612903225806</v>
      </c>
      <c r="T19" s="26"/>
      <c r="U19" s="33">
        <v>0.07</v>
      </c>
      <c r="V19" s="34"/>
    </row>
    <row r="20" spans="1:22" ht="26.25" customHeight="1">
      <c r="A20" s="27">
        <v>6</v>
      </c>
      <c r="B20" s="28" t="s">
        <v>26</v>
      </c>
      <c r="C20" s="29">
        <v>28</v>
      </c>
      <c r="D20" s="29">
        <v>45</v>
      </c>
      <c r="E20" s="30"/>
      <c r="F20" s="30"/>
      <c r="G20" s="30"/>
      <c r="H20" s="30"/>
      <c r="I20" s="30"/>
      <c r="J20" s="31">
        <v>3898</v>
      </c>
      <c r="K20" s="31">
        <f t="shared" si="0"/>
        <v>4191.397849462365</v>
      </c>
      <c r="L20" s="31">
        <f t="shared" si="1"/>
        <v>4065.655913978494</v>
      </c>
      <c r="M20" s="31">
        <f t="shared" si="2"/>
        <v>4458.933882406772</v>
      </c>
      <c r="N20" s="32">
        <f t="shared" si="3"/>
        <v>3856.0860215053763</v>
      </c>
      <c r="O20" s="32">
        <f t="shared" si="4"/>
        <v>3814.1720430107525</v>
      </c>
      <c r="P20" s="32">
        <f t="shared" si="5"/>
        <v>3772.258064516129</v>
      </c>
      <c r="Q20" s="32">
        <f t="shared" si="6"/>
        <v>3730.344086021505</v>
      </c>
      <c r="R20" s="32">
        <f t="shared" si="7"/>
        <v>3688.4301075268813</v>
      </c>
      <c r="S20" s="32">
        <f t="shared" si="8"/>
        <v>3646.5161290322576</v>
      </c>
      <c r="T20" s="26"/>
      <c r="U20" s="33">
        <v>0.07</v>
      </c>
      <c r="V20" s="34"/>
    </row>
    <row r="21" spans="1:22" ht="26.25" customHeight="1">
      <c r="A21" s="27">
        <v>7</v>
      </c>
      <c r="B21" s="28" t="s">
        <v>27</v>
      </c>
      <c r="C21" s="29">
        <v>28</v>
      </c>
      <c r="D21" s="29">
        <v>40</v>
      </c>
      <c r="E21" s="30"/>
      <c r="F21" s="30"/>
      <c r="G21" s="30"/>
      <c r="H21" s="30"/>
      <c r="I21" s="30"/>
      <c r="J21" s="31">
        <v>2900</v>
      </c>
      <c r="K21" s="31">
        <f t="shared" si="0"/>
        <v>3118.279569892473</v>
      </c>
      <c r="L21" s="31">
        <f t="shared" si="1"/>
        <v>3024.7311827956987</v>
      </c>
      <c r="M21" s="31">
        <f t="shared" si="2"/>
        <v>3317.3186913749714</v>
      </c>
      <c r="N21" s="32">
        <f t="shared" si="3"/>
        <v>2868.817204301075</v>
      </c>
      <c r="O21" s="32">
        <f t="shared" si="4"/>
        <v>2837.6344086021504</v>
      </c>
      <c r="P21" s="32">
        <f t="shared" si="5"/>
        <v>2806.451612903226</v>
      </c>
      <c r="Q21" s="32">
        <f t="shared" si="6"/>
        <v>2775.268817204301</v>
      </c>
      <c r="R21" s="32">
        <f t="shared" si="7"/>
        <v>2744.0860215053763</v>
      </c>
      <c r="S21" s="32">
        <f t="shared" si="8"/>
        <v>2712.9032258064512</v>
      </c>
      <c r="T21" s="26"/>
      <c r="U21" s="33">
        <v>0.07</v>
      </c>
      <c r="V21" s="34"/>
    </row>
    <row r="22" spans="1:22" ht="33" customHeight="1">
      <c r="A22" s="27">
        <v>8</v>
      </c>
      <c r="B22" s="28" t="s">
        <v>28</v>
      </c>
      <c r="C22" s="25" t="s">
        <v>29</v>
      </c>
      <c r="D22" s="25" t="s">
        <v>30</v>
      </c>
      <c r="E22" s="30"/>
      <c r="F22" s="30"/>
      <c r="G22" s="30"/>
      <c r="H22" s="30"/>
      <c r="I22" s="30"/>
      <c r="J22" s="31">
        <v>2963</v>
      </c>
      <c r="K22" s="31">
        <f t="shared" si="0"/>
        <v>3186.021505376344</v>
      </c>
      <c r="L22" s="31">
        <f t="shared" si="1"/>
        <v>3090.440860215054</v>
      </c>
      <c r="M22" s="31">
        <f t="shared" si="2"/>
        <v>3389.3845801876005</v>
      </c>
      <c r="N22" s="32">
        <f t="shared" si="3"/>
        <v>2931.139784946237</v>
      </c>
      <c r="O22" s="32">
        <f t="shared" si="4"/>
        <v>2899.2795698924733</v>
      </c>
      <c r="P22" s="32">
        <f t="shared" si="5"/>
        <v>2867.4193548387098</v>
      </c>
      <c r="Q22" s="32">
        <f t="shared" si="6"/>
        <v>2835.559139784946</v>
      </c>
      <c r="R22" s="32">
        <f t="shared" si="7"/>
        <v>2803.6989247311826</v>
      </c>
      <c r="S22" s="32">
        <f t="shared" si="8"/>
        <v>2771.8387096774195</v>
      </c>
      <c r="T22" s="26"/>
      <c r="U22" s="33">
        <v>0.07</v>
      </c>
      <c r="V22" s="34"/>
    </row>
    <row r="23" spans="1:22" ht="26.25" customHeight="1">
      <c r="A23" s="27">
        <v>9</v>
      </c>
      <c r="B23" s="28" t="s">
        <v>31</v>
      </c>
      <c r="C23" s="25" t="s">
        <v>29</v>
      </c>
      <c r="D23" s="25" t="s">
        <v>30</v>
      </c>
      <c r="E23" s="30"/>
      <c r="F23" s="30"/>
      <c r="G23" s="30"/>
      <c r="H23" s="30"/>
      <c r="I23" s="30"/>
      <c r="J23" s="31">
        <v>5279</v>
      </c>
      <c r="K23" s="31">
        <f t="shared" si="0"/>
        <v>5676.344086021505</v>
      </c>
      <c r="L23" s="31">
        <f t="shared" si="1"/>
        <v>5506.05376344086</v>
      </c>
      <c r="M23" s="31">
        <f t="shared" si="2"/>
        <v>6038.663921299474</v>
      </c>
      <c r="N23" s="32">
        <f t="shared" si="3"/>
        <v>5222.236559139785</v>
      </c>
      <c r="O23" s="32">
        <f t="shared" si="4"/>
        <v>5165.4731182795695</v>
      </c>
      <c r="P23" s="32">
        <f t="shared" si="5"/>
        <v>5108.709677419355</v>
      </c>
      <c r="Q23" s="32">
        <f t="shared" si="6"/>
        <v>5051.94623655914</v>
      </c>
      <c r="R23" s="32">
        <f t="shared" si="7"/>
        <v>4995.182795698925</v>
      </c>
      <c r="S23" s="32">
        <f t="shared" si="8"/>
        <v>4938.419354838709</v>
      </c>
      <c r="T23" s="26"/>
      <c r="U23" s="33">
        <v>0.07</v>
      </c>
      <c r="V23" s="34"/>
    </row>
    <row r="24" spans="1:22" ht="26.25" customHeight="1">
      <c r="A24" s="27">
        <v>10</v>
      </c>
      <c r="B24" s="28" t="s">
        <v>32</v>
      </c>
      <c r="C24" s="29">
        <v>28</v>
      </c>
      <c r="D24" s="29">
        <v>115</v>
      </c>
      <c r="E24" s="35" t="s">
        <v>33</v>
      </c>
      <c r="F24" s="35"/>
      <c r="G24" s="35"/>
      <c r="H24" s="35"/>
      <c r="I24" s="35"/>
      <c r="J24" s="31">
        <v>19076</v>
      </c>
      <c r="K24" s="31">
        <f t="shared" si="0"/>
        <v>20511.827956989247</v>
      </c>
      <c r="L24" s="31">
        <f t="shared" si="1"/>
        <v>19896.47311827957</v>
      </c>
      <c r="M24" s="31">
        <f t="shared" si="2"/>
        <v>21821.09357126516</v>
      </c>
      <c r="N24" s="32">
        <f t="shared" si="3"/>
        <v>18870.88172043011</v>
      </c>
      <c r="O24" s="32">
        <f t="shared" si="4"/>
        <v>18665.763440860217</v>
      </c>
      <c r="P24" s="32">
        <f t="shared" si="5"/>
        <v>18460.645161290322</v>
      </c>
      <c r="Q24" s="32">
        <f t="shared" si="6"/>
        <v>18255.52688172043</v>
      </c>
      <c r="R24" s="32">
        <f t="shared" si="7"/>
        <v>18050.40860215054</v>
      </c>
      <c r="S24" s="32">
        <f t="shared" si="8"/>
        <v>17845.290322580644</v>
      </c>
      <c r="T24" s="26"/>
      <c r="U24" s="33">
        <v>0.07</v>
      </c>
      <c r="V24" s="34"/>
    </row>
    <row r="25" spans="1:22" ht="27.75" customHeight="1">
      <c r="A25" s="27">
        <v>11</v>
      </c>
      <c r="B25" s="28" t="s">
        <v>34</v>
      </c>
      <c r="C25" s="25" t="s">
        <v>35</v>
      </c>
      <c r="D25" s="25" t="s">
        <v>36</v>
      </c>
      <c r="E25" s="35" t="s">
        <v>37</v>
      </c>
      <c r="F25" s="35"/>
      <c r="G25" s="35"/>
      <c r="H25" s="35"/>
      <c r="I25" s="35"/>
      <c r="J25" s="31">
        <v>5802</v>
      </c>
      <c r="K25" s="31">
        <f t="shared" si="0"/>
        <v>6238.709677419354</v>
      </c>
      <c r="L25" s="31">
        <f t="shared" si="1"/>
        <v>6051.548387096774</v>
      </c>
      <c r="M25" s="31">
        <f t="shared" si="2"/>
        <v>6636.925188743994</v>
      </c>
      <c r="N25" s="32">
        <f t="shared" si="3"/>
        <v>5739.612903225806</v>
      </c>
      <c r="O25" s="32">
        <f t="shared" si="4"/>
        <v>5677.225806451613</v>
      </c>
      <c r="P25" s="32">
        <f t="shared" si="5"/>
        <v>5614.838709677419</v>
      </c>
      <c r="Q25" s="32">
        <f t="shared" si="6"/>
        <v>5552.451612903225</v>
      </c>
      <c r="R25" s="32">
        <f t="shared" si="7"/>
        <v>5490.064516129031</v>
      </c>
      <c r="S25" s="32">
        <f t="shared" si="8"/>
        <v>5427.677419354838</v>
      </c>
      <c r="T25" s="26"/>
      <c r="U25" s="33">
        <v>0.07</v>
      </c>
      <c r="V25" s="34"/>
    </row>
    <row r="26" spans="1:22" ht="14.25" customHeight="1">
      <c r="A26" s="27">
        <v>12</v>
      </c>
      <c r="B26" s="28" t="s">
        <v>38</v>
      </c>
      <c r="C26" s="29">
        <v>28</v>
      </c>
      <c r="D26" s="29">
        <v>36</v>
      </c>
      <c r="E26" s="36" t="s">
        <v>39</v>
      </c>
      <c r="F26" s="36"/>
      <c r="G26" s="36"/>
      <c r="H26" s="36"/>
      <c r="I26" s="36"/>
      <c r="J26" s="31">
        <v>8683</v>
      </c>
      <c r="K26" s="31">
        <f t="shared" si="0"/>
        <v>9336.559139784946</v>
      </c>
      <c r="L26" s="31">
        <f t="shared" si="1"/>
        <v>9056.462365591397</v>
      </c>
      <c r="M26" s="31">
        <f t="shared" si="2"/>
        <v>9932.509723175475</v>
      </c>
      <c r="N26" s="32">
        <f t="shared" si="3"/>
        <v>8589.63440860215</v>
      </c>
      <c r="O26" s="32">
        <f t="shared" si="4"/>
        <v>8496.268817204302</v>
      </c>
      <c r="P26" s="32">
        <f t="shared" si="5"/>
        <v>8402.90322580645</v>
      </c>
      <c r="Q26" s="32">
        <f t="shared" si="6"/>
        <v>8309.537634408602</v>
      </c>
      <c r="R26" s="32">
        <f t="shared" si="7"/>
        <v>8216.172043010753</v>
      </c>
      <c r="S26" s="32">
        <f t="shared" si="8"/>
        <v>8122.8064516129025</v>
      </c>
      <c r="T26" s="26"/>
      <c r="U26" s="33">
        <v>0.07</v>
      </c>
      <c r="V26" s="34"/>
    </row>
    <row r="27" spans="1:21" s="40" customFormat="1" ht="19.5" customHeight="1">
      <c r="A27" s="27">
        <v>13</v>
      </c>
      <c r="B27" s="37" t="s">
        <v>40</v>
      </c>
      <c r="C27" s="38">
        <v>12</v>
      </c>
      <c r="D27" s="38" t="s">
        <v>41</v>
      </c>
      <c r="E27" s="36" t="s">
        <v>42</v>
      </c>
      <c r="F27" s="36"/>
      <c r="G27" s="36"/>
      <c r="H27" s="36"/>
      <c r="I27" s="36"/>
      <c r="J27" s="31">
        <v>5110</v>
      </c>
      <c r="K27" s="31">
        <f aca="true" t="shared" si="9" ref="K27:K28">J27/0.85</f>
        <v>6011.764705882353</v>
      </c>
      <c r="L27" s="31">
        <f t="shared" si="1"/>
        <v>5831.411764705882</v>
      </c>
      <c r="M27" s="31">
        <f t="shared" si="2"/>
        <v>6395.494367959951</v>
      </c>
      <c r="N27" s="32">
        <f t="shared" si="3"/>
        <v>5530.823529411765</v>
      </c>
      <c r="O27" s="32">
        <f t="shared" si="4"/>
        <v>5470.705882352941</v>
      </c>
      <c r="P27" s="32">
        <f t="shared" si="5"/>
        <v>5410.588235294118</v>
      </c>
      <c r="Q27" s="32">
        <f t="shared" si="6"/>
        <v>5350.470588235295</v>
      </c>
      <c r="R27" s="32">
        <f t="shared" si="7"/>
        <v>5290.352941176471</v>
      </c>
      <c r="S27" s="32">
        <f t="shared" si="8"/>
        <v>5230.235294117647</v>
      </c>
      <c r="T27" s="26"/>
      <c r="U27" s="39">
        <v>0.15</v>
      </c>
    </row>
    <row r="28" spans="1:21" s="40" customFormat="1" ht="21.75" customHeight="1">
      <c r="A28" s="27">
        <v>14</v>
      </c>
      <c r="B28" s="28" t="s">
        <v>43</v>
      </c>
      <c r="C28" s="38">
        <v>12</v>
      </c>
      <c r="D28" s="38" t="s">
        <v>41</v>
      </c>
      <c r="E28" s="36" t="s">
        <v>44</v>
      </c>
      <c r="F28" s="36"/>
      <c r="G28" s="36"/>
      <c r="H28" s="36"/>
      <c r="I28" s="36"/>
      <c r="J28" s="31">
        <v>5036</v>
      </c>
      <c r="K28" s="31">
        <f t="shared" si="9"/>
        <v>5924.705882352941</v>
      </c>
      <c r="L28" s="31">
        <f t="shared" si="1"/>
        <v>5746.964705882353</v>
      </c>
      <c r="M28" s="31">
        <f t="shared" si="2"/>
        <v>6302.87859824781</v>
      </c>
      <c r="N28" s="32">
        <f t="shared" si="3"/>
        <v>5450.729411764706</v>
      </c>
      <c r="O28" s="32">
        <f t="shared" si="4"/>
        <v>5391.482352941177</v>
      </c>
      <c r="P28" s="32">
        <f t="shared" si="5"/>
        <v>5332.235294117648</v>
      </c>
      <c r="Q28" s="32">
        <f t="shared" si="6"/>
        <v>5272.988235294118</v>
      </c>
      <c r="R28" s="32">
        <f t="shared" si="7"/>
        <v>5213.7411764705885</v>
      </c>
      <c r="S28" s="32">
        <f t="shared" si="8"/>
        <v>5154.494117647059</v>
      </c>
      <c r="T28" s="26"/>
      <c r="U28" s="39">
        <v>0.15</v>
      </c>
    </row>
    <row r="29" spans="1:21" ht="45" customHeight="1">
      <c r="A29" s="27">
        <v>15</v>
      </c>
      <c r="B29" s="28" t="s">
        <v>45</v>
      </c>
      <c r="C29" s="27">
        <v>12</v>
      </c>
      <c r="D29" s="27" t="s">
        <v>46</v>
      </c>
      <c r="E29" s="41" t="s">
        <v>47</v>
      </c>
      <c r="F29" s="41"/>
      <c r="G29" s="41"/>
      <c r="H29" s="41"/>
      <c r="I29" s="41"/>
      <c r="J29" s="31">
        <v>4097</v>
      </c>
      <c r="K29" s="31">
        <f>J29/0.75</f>
        <v>5462.666666666667</v>
      </c>
      <c r="L29" s="31">
        <f t="shared" si="1"/>
        <v>5298.786666666667</v>
      </c>
      <c r="M29" s="31">
        <f t="shared" si="2"/>
        <v>5811.347517730497</v>
      </c>
      <c r="N29" s="32">
        <f t="shared" si="3"/>
        <v>5025.653333333334</v>
      </c>
      <c r="O29" s="32">
        <f t="shared" si="4"/>
        <v>4971.026666666668</v>
      </c>
      <c r="P29" s="32">
        <f t="shared" si="5"/>
        <v>4916.400000000001</v>
      </c>
      <c r="Q29" s="32">
        <f t="shared" si="6"/>
        <v>4861.7733333333335</v>
      </c>
      <c r="R29" s="32">
        <f t="shared" si="7"/>
        <v>4807.1466666666665</v>
      </c>
      <c r="S29" s="32">
        <f t="shared" si="8"/>
        <v>4752.52</v>
      </c>
      <c r="T29" s="26"/>
      <c r="U29" s="39">
        <v>0.25</v>
      </c>
    </row>
    <row r="30" spans="1:21" ht="20.25" customHeight="1">
      <c r="A30" s="27">
        <v>16</v>
      </c>
      <c r="B30" s="28" t="s">
        <v>48</v>
      </c>
      <c r="C30" s="27">
        <v>24</v>
      </c>
      <c r="D30" s="27" t="s">
        <v>49</v>
      </c>
      <c r="E30" s="41" t="s">
        <v>50</v>
      </c>
      <c r="F30" s="41"/>
      <c r="G30" s="41"/>
      <c r="H30" s="41"/>
      <c r="I30" s="41"/>
      <c r="J30" s="22">
        <v>5055</v>
      </c>
      <c r="K30" s="31">
        <f aca="true" t="shared" si="10" ref="K30:K34">J30/0.85</f>
        <v>5947.058823529412</v>
      </c>
      <c r="L30" s="31">
        <f t="shared" si="1"/>
        <v>5768.647058823529</v>
      </c>
      <c r="M30" s="31">
        <f t="shared" si="2"/>
        <v>6326.65832290363</v>
      </c>
      <c r="N30" s="32">
        <f t="shared" si="3"/>
        <v>5471.2941176470595</v>
      </c>
      <c r="O30" s="32">
        <f t="shared" si="4"/>
        <v>5411.823529411765</v>
      </c>
      <c r="P30" s="32">
        <f t="shared" si="5"/>
        <v>5352.35294117647</v>
      </c>
      <c r="Q30" s="32">
        <f t="shared" si="6"/>
        <v>5292.882352941177</v>
      </c>
      <c r="R30" s="32">
        <f t="shared" si="7"/>
        <v>5233.411764705882</v>
      </c>
      <c r="S30" s="32">
        <f t="shared" si="8"/>
        <v>5173.941176470588</v>
      </c>
      <c r="T30" s="26"/>
      <c r="U30" s="39">
        <v>0.15</v>
      </c>
    </row>
    <row r="31" spans="1:21" ht="20.25" customHeight="1">
      <c r="A31" s="27">
        <v>17</v>
      </c>
      <c r="B31" s="28" t="s">
        <v>51</v>
      </c>
      <c r="C31" s="27">
        <v>24</v>
      </c>
      <c r="D31" s="27" t="s">
        <v>52</v>
      </c>
      <c r="E31" s="41" t="s">
        <v>50</v>
      </c>
      <c r="F31" s="41"/>
      <c r="G31" s="41"/>
      <c r="H31" s="41"/>
      <c r="I31" s="41"/>
      <c r="J31" s="31">
        <v>3756</v>
      </c>
      <c r="K31" s="31">
        <f t="shared" si="10"/>
        <v>4418.823529411765</v>
      </c>
      <c r="L31" s="31">
        <f t="shared" si="1"/>
        <v>4286.2588235294115</v>
      </c>
      <c r="M31" s="31">
        <f t="shared" si="2"/>
        <v>4700.876095118899</v>
      </c>
      <c r="N31" s="32">
        <f t="shared" si="3"/>
        <v>4065.3176470588237</v>
      </c>
      <c r="O31" s="32">
        <f t="shared" si="4"/>
        <v>4021.129411764706</v>
      </c>
      <c r="P31" s="32">
        <f t="shared" si="5"/>
        <v>3976.9411764705883</v>
      </c>
      <c r="Q31" s="32">
        <f t="shared" si="6"/>
        <v>3932.752941176471</v>
      </c>
      <c r="R31" s="32">
        <f t="shared" si="7"/>
        <v>3888.564705882353</v>
      </c>
      <c r="S31" s="32">
        <f t="shared" si="8"/>
        <v>3844.3764705882354</v>
      </c>
      <c r="T31" s="26"/>
      <c r="U31" s="39">
        <v>0.15</v>
      </c>
    </row>
    <row r="32" spans="1:21" ht="18.75" customHeight="1">
      <c r="A32" s="27">
        <v>18</v>
      </c>
      <c r="B32" s="28" t="s">
        <v>53</v>
      </c>
      <c r="C32" s="27">
        <v>12</v>
      </c>
      <c r="D32" s="27" t="s">
        <v>54</v>
      </c>
      <c r="E32" s="28" t="s">
        <v>55</v>
      </c>
      <c r="F32" s="28"/>
      <c r="G32" s="28"/>
      <c r="H32" s="28"/>
      <c r="I32" s="28"/>
      <c r="J32" s="31">
        <v>2978</v>
      </c>
      <c r="K32" s="31">
        <f t="shared" si="10"/>
        <v>3503.529411764706</v>
      </c>
      <c r="L32" s="31">
        <f t="shared" si="1"/>
        <v>3398.423529411765</v>
      </c>
      <c r="M32" s="31">
        <f t="shared" si="2"/>
        <v>3727.1589486858575</v>
      </c>
      <c r="N32" s="32">
        <f t="shared" si="3"/>
        <v>3223.2470588235296</v>
      </c>
      <c r="O32" s="32">
        <f t="shared" si="4"/>
        <v>3188.2117647058826</v>
      </c>
      <c r="P32" s="32">
        <f t="shared" si="5"/>
        <v>3153.176470588235</v>
      </c>
      <c r="Q32" s="32">
        <f t="shared" si="6"/>
        <v>3118.141176470588</v>
      </c>
      <c r="R32" s="32">
        <f t="shared" si="7"/>
        <v>3083.105882352941</v>
      </c>
      <c r="S32" s="32">
        <f t="shared" si="8"/>
        <v>3048.070588235294</v>
      </c>
      <c r="T32" s="26"/>
      <c r="U32" s="39">
        <v>0.15</v>
      </c>
    </row>
    <row r="33" spans="1:21" ht="18.75" customHeight="1">
      <c r="A33" s="27">
        <v>19</v>
      </c>
      <c r="B33" s="28" t="s">
        <v>56</v>
      </c>
      <c r="C33" s="27">
        <v>12</v>
      </c>
      <c r="D33" s="27" t="s">
        <v>57</v>
      </c>
      <c r="E33" s="28" t="s">
        <v>55</v>
      </c>
      <c r="F33" s="28"/>
      <c r="G33" s="28"/>
      <c r="H33" s="28"/>
      <c r="I33" s="28"/>
      <c r="J33" s="31">
        <v>2862</v>
      </c>
      <c r="K33" s="31">
        <f t="shared" si="10"/>
        <v>3367.0588235294117</v>
      </c>
      <c r="L33" s="31">
        <f t="shared" si="1"/>
        <v>3266.0470588235294</v>
      </c>
      <c r="M33" s="31">
        <f t="shared" si="2"/>
        <v>3581.9774718398</v>
      </c>
      <c r="N33" s="32">
        <f t="shared" si="3"/>
        <v>3097.694117647059</v>
      </c>
      <c r="O33" s="32">
        <f t="shared" si="4"/>
        <v>3064.0235294117647</v>
      </c>
      <c r="P33" s="32">
        <f t="shared" si="5"/>
        <v>3030.3529411764707</v>
      </c>
      <c r="Q33" s="32">
        <f t="shared" si="6"/>
        <v>2996.6823529411763</v>
      </c>
      <c r="R33" s="32">
        <f t="shared" si="7"/>
        <v>2963.0117647058823</v>
      </c>
      <c r="S33" s="32">
        <f t="shared" si="8"/>
        <v>2929.3411764705884</v>
      </c>
      <c r="T33" s="26"/>
      <c r="U33" s="39">
        <v>0.15</v>
      </c>
    </row>
    <row r="34" spans="1:21" ht="35.25" customHeight="1">
      <c r="A34" s="27">
        <v>20</v>
      </c>
      <c r="B34" s="28" t="s">
        <v>58</v>
      </c>
      <c r="C34" s="27">
        <v>12</v>
      </c>
      <c r="D34" s="27" t="s">
        <v>59</v>
      </c>
      <c r="E34" s="28" t="s">
        <v>60</v>
      </c>
      <c r="F34" s="28"/>
      <c r="G34" s="28"/>
      <c r="H34" s="28"/>
      <c r="I34" s="28"/>
      <c r="J34" s="31">
        <v>2460</v>
      </c>
      <c r="K34" s="31">
        <f t="shared" si="10"/>
        <v>2894.1176470588234</v>
      </c>
      <c r="L34" s="31">
        <f t="shared" si="1"/>
        <v>2807.2941176470586</v>
      </c>
      <c r="M34" s="31">
        <f t="shared" si="2"/>
        <v>3078.848560700876</v>
      </c>
      <c r="N34" s="32">
        <f t="shared" si="3"/>
        <v>2662.5882352941176</v>
      </c>
      <c r="O34" s="32">
        <f t="shared" si="4"/>
        <v>2633.6470588235293</v>
      </c>
      <c r="P34" s="32">
        <f t="shared" si="5"/>
        <v>2604.705882352941</v>
      </c>
      <c r="Q34" s="32">
        <f t="shared" si="6"/>
        <v>2575.7647058823527</v>
      </c>
      <c r="R34" s="32">
        <f t="shared" si="7"/>
        <v>2546.8235294117644</v>
      </c>
      <c r="S34" s="32">
        <f t="shared" si="8"/>
        <v>2517.8823529411766</v>
      </c>
      <c r="T34" s="26"/>
      <c r="U34" s="39">
        <v>0.15</v>
      </c>
    </row>
    <row r="35" spans="1:18" ht="14.25" customHeight="1">
      <c r="A35" s="42"/>
      <c r="B35" s="43"/>
      <c r="C35" s="44"/>
      <c r="D35" s="44"/>
      <c r="E35" s="44"/>
      <c r="F35" s="44"/>
      <c r="G35" s="44"/>
      <c r="H35" s="44"/>
      <c r="I35" s="45"/>
      <c r="J35" s="46"/>
      <c r="K35" s="46"/>
      <c r="L35" s="46"/>
      <c r="M35" s="46"/>
      <c r="N35" s="47"/>
      <c r="Q35" s="48"/>
      <c r="R35" s="48"/>
    </row>
    <row r="36" spans="1:20" s="50" customFormat="1" ht="27.75" customHeight="1">
      <c r="A36" s="49" t="s">
        <v>61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T36" s="51"/>
    </row>
    <row r="37" spans="1:20" s="50" customFormat="1" ht="8.25" customHeight="1">
      <c r="A37" s="49"/>
      <c r="B37" s="49"/>
      <c r="C37" s="49"/>
      <c r="D37" s="49"/>
      <c r="E37" s="49"/>
      <c r="F37" s="49"/>
      <c r="G37" s="49"/>
      <c r="H37" s="49"/>
      <c r="I37" s="49"/>
      <c r="J37" s="52"/>
      <c r="K37" s="52"/>
      <c r="L37" s="52"/>
      <c r="M37" s="52"/>
      <c r="T37" s="51"/>
    </row>
    <row r="38" spans="1:20" s="50" customFormat="1" ht="24.75" customHeight="1">
      <c r="A38" s="49"/>
      <c r="B38" s="53" t="s">
        <v>62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T38" s="51"/>
    </row>
    <row r="39" spans="1:21" ht="13.5" customHeight="1">
      <c r="A39" s="25" t="s">
        <v>8</v>
      </c>
      <c r="B39" s="25" t="s">
        <v>9</v>
      </c>
      <c r="C39" s="20" t="s">
        <v>10</v>
      </c>
      <c r="D39" s="20"/>
      <c r="E39" s="21" t="s">
        <v>11</v>
      </c>
      <c r="F39" s="21"/>
      <c r="G39" s="21"/>
      <c r="H39" s="21"/>
      <c r="I39" s="21"/>
      <c r="J39" s="19" t="s">
        <v>63</v>
      </c>
      <c r="K39" s="19" t="s">
        <v>13</v>
      </c>
      <c r="L39" s="22" t="s">
        <v>14</v>
      </c>
      <c r="M39" s="22" t="s">
        <v>14</v>
      </c>
      <c r="N39" s="22" t="s">
        <v>14</v>
      </c>
      <c r="O39" s="22" t="s">
        <v>14</v>
      </c>
      <c r="P39" s="22" t="s">
        <v>14</v>
      </c>
      <c r="Q39" s="22" t="s">
        <v>14</v>
      </c>
      <c r="R39" s="22" t="s">
        <v>14</v>
      </c>
      <c r="S39" s="22" t="s">
        <v>14</v>
      </c>
      <c r="T39" s="23">
        <f>T12</f>
        <v>0</v>
      </c>
      <c r="U39" s="21" t="s">
        <v>16</v>
      </c>
    </row>
    <row r="40" spans="1:21" ht="13.5" customHeight="1">
      <c r="A40" s="25"/>
      <c r="B40" s="25"/>
      <c r="C40" s="20" t="s">
        <v>17</v>
      </c>
      <c r="D40" s="20"/>
      <c r="E40" s="21"/>
      <c r="F40" s="21"/>
      <c r="G40" s="21"/>
      <c r="H40" s="21"/>
      <c r="I40" s="21"/>
      <c r="J40" s="19"/>
      <c r="K40" s="19"/>
      <c r="L40" s="24">
        <v>-0.03</v>
      </c>
      <c r="M40" s="24">
        <v>-0.06</v>
      </c>
      <c r="N40" s="24">
        <v>-0.08</v>
      </c>
      <c r="O40" s="24">
        <v>-0.09</v>
      </c>
      <c r="P40" s="24">
        <v>-0.1</v>
      </c>
      <c r="Q40" s="24">
        <v>-0.11</v>
      </c>
      <c r="R40" s="24">
        <v>-0.12</v>
      </c>
      <c r="S40" s="24">
        <v>-0.13</v>
      </c>
      <c r="T40" s="23"/>
      <c r="U40" s="21"/>
    </row>
    <row r="41" spans="1:21" ht="23.25" customHeight="1">
      <c r="A41" s="25"/>
      <c r="B41" s="25"/>
      <c r="C41" s="25" t="s">
        <v>18</v>
      </c>
      <c r="D41" s="25" t="s">
        <v>19</v>
      </c>
      <c r="E41" s="21"/>
      <c r="F41" s="21"/>
      <c r="G41" s="21"/>
      <c r="H41" s="21"/>
      <c r="I41" s="21"/>
      <c r="J41" s="19"/>
      <c r="K41" s="19"/>
      <c r="L41" s="24"/>
      <c r="M41" s="24"/>
      <c r="N41" s="24"/>
      <c r="O41" s="24"/>
      <c r="P41" s="24"/>
      <c r="Q41" s="24"/>
      <c r="R41" s="24"/>
      <c r="S41" s="24"/>
      <c r="T41" s="26"/>
      <c r="U41" s="21"/>
    </row>
    <row r="42" spans="1:22" ht="16.5" customHeight="1">
      <c r="A42" s="27">
        <v>21</v>
      </c>
      <c r="B42" s="28" t="s">
        <v>64</v>
      </c>
      <c r="C42" s="54">
        <v>14</v>
      </c>
      <c r="D42" s="54">
        <v>50</v>
      </c>
      <c r="E42" s="55" t="s">
        <v>65</v>
      </c>
      <c r="F42" s="55"/>
      <c r="G42" s="55"/>
      <c r="H42" s="55"/>
      <c r="I42" s="55"/>
      <c r="J42" s="22">
        <v>2677</v>
      </c>
      <c r="K42" s="31">
        <f aca="true" t="shared" si="11" ref="K42:K49">J42/0.93</f>
        <v>2878.494623655914</v>
      </c>
      <c r="L42" s="31">
        <f aca="true" t="shared" si="12" ref="L42:L67">K42*0.97</f>
        <v>2792.1397849462364</v>
      </c>
      <c r="M42" s="31">
        <f aca="true" t="shared" si="13" ref="M42:M67">K42/0.94</f>
        <v>3062.2283230382063</v>
      </c>
      <c r="N42" s="32">
        <f aca="true" t="shared" si="14" ref="N42:N67">K42*0.92</f>
        <v>2648.215053763441</v>
      </c>
      <c r="O42" s="32">
        <f aca="true" t="shared" si="15" ref="O42:O67">K42*0.91</f>
        <v>2619.430107526882</v>
      </c>
      <c r="P42" s="32">
        <f aca="true" t="shared" si="16" ref="P42:P67">K42*0.9</f>
        <v>2590.6451612903224</v>
      </c>
      <c r="Q42" s="32">
        <f aca="true" t="shared" si="17" ref="Q42:Q67">K42*0.89</f>
        <v>2561.8602150537636</v>
      </c>
      <c r="R42" s="32">
        <f aca="true" t="shared" si="18" ref="R42:R67">K42*0.88</f>
        <v>2533.0752688172042</v>
      </c>
      <c r="S42" s="32">
        <f aca="true" t="shared" si="19" ref="S42:S67">K42*0.87</f>
        <v>2504.2903225806454</v>
      </c>
      <c r="T42" s="26"/>
      <c r="U42" s="33">
        <v>0.07</v>
      </c>
      <c r="V42" s="34"/>
    </row>
    <row r="43" spans="1:22" ht="16.5" customHeight="1">
      <c r="A43" s="27">
        <v>22</v>
      </c>
      <c r="B43" s="28" t="s">
        <v>23</v>
      </c>
      <c r="C43" s="29">
        <v>14</v>
      </c>
      <c r="D43" s="29">
        <v>72</v>
      </c>
      <c r="E43" s="55" t="s">
        <v>66</v>
      </c>
      <c r="F43" s="55"/>
      <c r="G43" s="55"/>
      <c r="H43" s="55"/>
      <c r="I43" s="55"/>
      <c r="J43" s="22">
        <v>3014</v>
      </c>
      <c r="K43" s="31">
        <f t="shared" si="11"/>
        <v>3240.860215053763</v>
      </c>
      <c r="L43" s="31">
        <f t="shared" si="12"/>
        <v>3143.63440860215</v>
      </c>
      <c r="M43" s="31">
        <f t="shared" si="13"/>
        <v>3447.7236330359183</v>
      </c>
      <c r="N43" s="32">
        <f t="shared" si="14"/>
        <v>2981.5913978494623</v>
      </c>
      <c r="O43" s="32">
        <f t="shared" si="15"/>
        <v>2949.1827956989246</v>
      </c>
      <c r="P43" s="32">
        <f t="shared" si="16"/>
        <v>2916.774193548387</v>
      </c>
      <c r="Q43" s="32">
        <f t="shared" si="17"/>
        <v>2884.365591397849</v>
      </c>
      <c r="R43" s="32">
        <f t="shared" si="18"/>
        <v>2851.9569892473114</v>
      </c>
      <c r="S43" s="32">
        <f t="shared" si="19"/>
        <v>2819.5483870967737</v>
      </c>
      <c r="T43" s="26"/>
      <c r="U43" s="33">
        <v>0.07</v>
      </c>
      <c r="V43" s="34"/>
    </row>
    <row r="44" spans="1:22" ht="16.5" customHeight="1">
      <c r="A44" s="27">
        <v>23</v>
      </c>
      <c r="B44" s="28" t="s">
        <v>67</v>
      </c>
      <c r="C44" s="29">
        <v>28</v>
      </c>
      <c r="D44" s="29">
        <v>40</v>
      </c>
      <c r="E44" s="55" t="s">
        <v>68</v>
      </c>
      <c r="F44" s="55"/>
      <c r="G44" s="55"/>
      <c r="H44" s="55"/>
      <c r="I44" s="55"/>
      <c r="J44" s="22">
        <v>3031</v>
      </c>
      <c r="K44" s="31">
        <f t="shared" si="11"/>
        <v>3259.1397849462364</v>
      </c>
      <c r="L44" s="31">
        <f t="shared" si="12"/>
        <v>3161.365591397849</v>
      </c>
      <c r="M44" s="31">
        <f t="shared" si="13"/>
        <v>3467.169983985358</v>
      </c>
      <c r="N44" s="32">
        <f t="shared" si="14"/>
        <v>2998.4086021505377</v>
      </c>
      <c r="O44" s="32">
        <f t="shared" si="15"/>
        <v>2965.8172043010754</v>
      </c>
      <c r="P44" s="32">
        <f t="shared" si="16"/>
        <v>2933.2258064516127</v>
      </c>
      <c r="Q44" s="32">
        <f t="shared" si="17"/>
        <v>2900.6344086021504</v>
      </c>
      <c r="R44" s="32">
        <f t="shared" si="18"/>
        <v>2868.043010752688</v>
      </c>
      <c r="S44" s="32">
        <f t="shared" si="19"/>
        <v>2835.451612903226</v>
      </c>
      <c r="T44" s="26"/>
      <c r="U44" s="33">
        <v>0.07</v>
      </c>
      <c r="V44" s="34"/>
    </row>
    <row r="45" spans="1:22" ht="41.25" customHeight="1">
      <c r="A45" s="27">
        <v>24</v>
      </c>
      <c r="B45" s="28" t="s">
        <v>34</v>
      </c>
      <c r="C45" s="25" t="s">
        <v>35</v>
      </c>
      <c r="D45" s="25" t="s">
        <v>36</v>
      </c>
      <c r="E45" s="35" t="s">
        <v>69</v>
      </c>
      <c r="F45" s="35"/>
      <c r="G45" s="35"/>
      <c r="H45" s="35"/>
      <c r="I45" s="35"/>
      <c r="J45" s="22">
        <v>6130</v>
      </c>
      <c r="K45" s="31">
        <f t="shared" si="11"/>
        <v>6591.397849462365</v>
      </c>
      <c r="L45" s="31">
        <f t="shared" si="12"/>
        <v>6393.655913978494</v>
      </c>
      <c r="M45" s="31">
        <f t="shared" si="13"/>
        <v>7012.125371768474</v>
      </c>
      <c r="N45" s="32">
        <f t="shared" si="14"/>
        <v>6064.086021505376</v>
      </c>
      <c r="O45" s="32">
        <f t="shared" si="15"/>
        <v>5998.1720430107525</v>
      </c>
      <c r="P45" s="32">
        <f t="shared" si="16"/>
        <v>5932.258064516129</v>
      </c>
      <c r="Q45" s="32">
        <f t="shared" si="17"/>
        <v>5866.344086021505</v>
      </c>
      <c r="R45" s="32">
        <f t="shared" si="18"/>
        <v>5800.430107526881</v>
      </c>
      <c r="S45" s="32">
        <f t="shared" si="19"/>
        <v>5734.516129032258</v>
      </c>
      <c r="T45" s="26"/>
      <c r="U45" s="33">
        <v>0.07</v>
      </c>
      <c r="V45" s="34"/>
    </row>
    <row r="46" spans="1:22" ht="15.75" customHeight="1">
      <c r="A46" s="27">
        <v>25</v>
      </c>
      <c r="B46" s="28" t="s">
        <v>70</v>
      </c>
      <c r="C46" s="29">
        <v>28</v>
      </c>
      <c r="D46" s="25">
        <v>115</v>
      </c>
      <c r="E46" s="35" t="s">
        <v>71</v>
      </c>
      <c r="F46" s="35"/>
      <c r="G46" s="35"/>
      <c r="H46" s="35"/>
      <c r="I46" s="35"/>
      <c r="J46" s="22">
        <v>19459</v>
      </c>
      <c r="K46" s="31">
        <f t="shared" si="11"/>
        <v>20923.655913978495</v>
      </c>
      <c r="L46" s="31">
        <f t="shared" si="12"/>
        <v>20295.94623655914</v>
      </c>
      <c r="M46" s="31">
        <f t="shared" si="13"/>
        <v>22259.20841912606</v>
      </c>
      <c r="N46" s="32">
        <f t="shared" si="14"/>
        <v>19249.763440860217</v>
      </c>
      <c r="O46" s="32">
        <f t="shared" si="15"/>
        <v>19040.52688172043</v>
      </c>
      <c r="P46" s="32">
        <f t="shared" si="16"/>
        <v>18831.290322580648</v>
      </c>
      <c r="Q46" s="32">
        <f t="shared" si="17"/>
        <v>18622.05376344086</v>
      </c>
      <c r="R46" s="32">
        <f t="shared" si="18"/>
        <v>18412.817204301075</v>
      </c>
      <c r="S46" s="32">
        <f t="shared" si="19"/>
        <v>18203.58064516129</v>
      </c>
      <c r="T46" s="26"/>
      <c r="U46" s="33">
        <v>0.07</v>
      </c>
      <c r="V46" s="34"/>
    </row>
    <row r="47" spans="1:22" ht="15.75" customHeight="1">
      <c r="A47" s="27">
        <v>26</v>
      </c>
      <c r="B47" s="28" t="s">
        <v>72</v>
      </c>
      <c r="C47" s="29">
        <v>28</v>
      </c>
      <c r="D47" s="25">
        <v>140</v>
      </c>
      <c r="E47" s="35" t="s">
        <v>73</v>
      </c>
      <c r="F47" s="35"/>
      <c r="G47" s="35"/>
      <c r="H47" s="35"/>
      <c r="I47" s="35"/>
      <c r="J47" s="22">
        <v>19076</v>
      </c>
      <c r="K47" s="31">
        <f t="shared" si="11"/>
        <v>20511.827956989247</v>
      </c>
      <c r="L47" s="31">
        <f t="shared" si="12"/>
        <v>19896.47311827957</v>
      </c>
      <c r="M47" s="31">
        <f t="shared" si="13"/>
        <v>21821.09357126516</v>
      </c>
      <c r="N47" s="32">
        <f t="shared" si="14"/>
        <v>18870.88172043011</v>
      </c>
      <c r="O47" s="32">
        <f t="shared" si="15"/>
        <v>18665.763440860217</v>
      </c>
      <c r="P47" s="32">
        <f t="shared" si="16"/>
        <v>18460.645161290322</v>
      </c>
      <c r="Q47" s="32">
        <f t="shared" si="17"/>
        <v>18255.52688172043</v>
      </c>
      <c r="R47" s="32">
        <f t="shared" si="18"/>
        <v>18050.40860215054</v>
      </c>
      <c r="S47" s="32">
        <f t="shared" si="19"/>
        <v>17845.290322580644</v>
      </c>
      <c r="T47" s="26"/>
      <c r="U47" s="33">
        <v>0.07</v>
      </c>
      <c r="V47" s="34"/>
    </row>
    <row r="48" spans="1:22" ht="15.75" customHeight="1">
      <c r="A48" s="27">
        <v>27</v>
      </c>
      <c r="B48" s="28" t="s">
        <v>32</v>
      </c>
      <c r="C48" s="29">
        <v>28</v>
      </c>
      <c r="D48" s="25">
        <v>115</v>
      </c>
      <c r="E48" s="35" t="s">
        <v>74</v>
      </c>
      <c r="F48" s="35"/>
      <c r="G48" s="35"/>
      <c r="H48" s="35"/>
      <c r="I48" s="35"/>
      <c r="J48" s="22">
        <v>19076</v>
      </c>
      <c r="K48" s="31">
        <f t="shared" si="11"/>
        <v>20511.827956989247</v>
      </c>
      <c r="L48" s="31">
        <f t="shared" si="12"/>
        <v>19896.47311827957</v>
      </c>
      <c r="M48" s="31">
        <f t="shared" si="13"/>
        <v>21821.09357126516</v>
      </c>
      <c r="N48" s="32">
        <f t="shared" si="14"/>
        <v>18870.88172043011</v>
      </c>
      <c r="O48" s="32">
        <f t="shared" si="15"/>
        <v>18665.763440860217</v>
      </c>
      <c r="P48" s="32">
        <f t="shared" si="16"/>
        <v>18460.645161290322</v>
      </c>
      <c r="Q48" s="32">
        <f t="shared" si="17"/>
        <v>18255.52688172043</v>
      </c>
      <c r="R48" s="32">
        <f t="shared" si="18"/>
        <v>18050.40860215054</v>
      </c>
      <c r="S48" s="32">
        <f t="shared" si="19"/>
        <v>17845.290322580644</v>
      </c>
      <c r="T48" s="26"/>
      <c r="U48" s="33">
        <v>0.07</v>
      </c>
      <c r="V48" s="34"/>
    </row>
    <row r="49" spans="1:22" ht="24" customHeight="1">
      <c r="A49" s="27">
        <v>28</v>
      </c>
      <c r="B49" s="28" t="s">
        <v>75</v>
      </c>
      <c r="C49" s="29">
        <v>28</v>
      </c>
      <c r="D49" s="29">
        <v>140</v>
      </c>
      <c r="E49" s="35" t="s">
        <v>76</v>
      </c>
      <c r="F49" s="35"/>
      <c r="G49" s="35"/>
      <c r="H49" s="35"/>
      <c r="I49" s="35"/>
      <c r="J49" s="22">
        <v>18857</v>
      </c>
      <c r="K49" s="31">
        <f t="shared" si="11"/>
        <v>20276.344086021505</v>
      </c>
      <c r="L49" s="31">
        <f t="shared" si="12"/>
        <v>19668.05376344086</v>
      </c>
      <c r="M49" s="31">
        <f t="shared" si="13"/>
        <v>21570.578814916495</v>
      </c>
      <c r="N49" s="32">
        <f t="shared" si="14"/>
        <v>18654.236559139787</v>
      </c>
      <c r="O49" s="32">
        <f t="shared" si="15"/>
        <v>18451.47311827957</v>
      </c>
      <c r="P49" s="32">
        <f t="shared" si="16"/>
        <v>18248.709677419356</v>
      </c>
      <c r="Q49" s="32">
        <f t="shared" si="17"/>
        <v>18045.94623655914</v>
      </c>
      <c r="R49" s="32">
        <f t="shared" si="18"/>
        <v>17843.182795698925</v>
      </c>
      <c r="S49" s="32">
        <f t="shared" si="19"/>
        <v>17640.41935483871</v>
      </c>
      <c r="T49" s="26"/>
      <c r="U49" s="33">
        <v>0.07</v>
      </c>
      <c r="V49" s="34"/>
    </row>
    <row r="50" spans="1:21" ht="24" customHeight="1">
      <c r="A50" s="27">
        <v>29</v>
      </c>
      <c r="B50" s="28" t="s">
        <v>77</v>
      </c>
      <c r="C50" s="29">
        <v>28</v>
      </c>
      <c r="D50" s="29">
        <v>80</v>
      </c>
      <c r="E50" s="41" t="s">
        <v>78</v>
      </c>
      <c r="F50" s="41"/>
      <c r="G50" s="41"/>
      <c r="H50" s="41"/>
      <c r="I50" s="41"/>
      <c r="J50" s="22">
        <v>5002</v>
      </c>
      <c r="K50" s="31">
        <f aca="true" t="shared" si="20" ref="K50:K67">J50/0.85</f>
        <v>5884.705882352941</v>
      </c>
      <c r="L50" s="31">
        <f t="shared" si="12"/>
        <v>5708.164705882353</v>
      </c>
      <c r="M50" s="31">
        <f t="shared" si="13"/>
        <v>6260.3254067584485</v>
      </c>
      <c r="N50" s="32">
        <f t="shared" si="14"/>
        <v>5413.929411764706</v>
      </c>
      <c r="O50" s="32">
        <f t="shared" si="15"/>
        <v>5355.082352941177</v>
      </c>
      <c r="P50" s="32">
        <f t="shared" si="16"/>
        <v>5296.235294117648</v>
      </c>
      <c r="Q50" s="32">
        <f t="shared" si="17"/>
        <v>5237.388235294118</v>
      </c>
      <c r="R50" s="32">
        <f t="shared" si="18"/>
        <v>5178.541176470589</v>
      </c>
      <c r="S50" s="32">
        <f t="shared" si="19"/>
        <v>5119.694117647059</v>
      </c>
      <c r="T50" s="26"/>
      <c r="U50" s="39">
        <v>0.15</v>
      </c>
    </row>
    <row r="51" spans="1:21" s="56" customFormat="1" ht="27.75" customHeight="1">
      <c r="A51" s="27">
        <v>30</v>
      </c>
      <c r="B51" s="28" t="s">
        <v>79</v>
      </c>
      <c r="C51" s="27">
        <v>28</v>
      </c>
      <c r="D51" s="27">
        <v>75</v>
      </c>
      <c r="E51" s="28" t="s">
        <v>80</v>
      </c>
      <c r="F51" s="28"/>
      <c r="G51" s="28"/>
      <c r="H51" s="28"/>
      <c r="I51" s="28"/>
      <c r="J51" s="22">
        <v>4098</v>
      </c>
      <c r="K51" s="31">
        <f t="shared" si="20"/>
        <v>4821.176470588235</v>
      </c>
      <c r="L51" s="31">
        <f t="shared" si="12"/>
        <v>4676.541176470588</v>
      </c>
      <c r="M51" s="31">
        <f t="shared" si="13"/>
        <v>5128.911138923655</v>
      </c>
      <c r="N51" s="32">
        <f t="shared" si="14"/>
        <v>4435.482352941177</v>
      </c>
      <c r="O51" s="32">
        <f t="shared" si="15"/>
        <v>4387.270588235294</v>
      </c>
      <c r="P51" s="32">
        <f t="shared" si="16"/>
        <v>4339.058823529412</v>
      </c>
      <c r="Q51" s="32">
        <f t="shared" si="17"/>
        <v>4290.84705882353</v>
      </c>
      <c r="R51" s="32">
        <f t="shared" si="18"/>
        <v>4242.635294117647</v>
      </c>
      <c r="S51" s="32">
        <f t="shared" si="19"/>
        <v>4194.423529411764</v>
      </c>
      <c r="T51" s="26"/>
      <c r="U51" s="39">
        <v>0.15</v>
      </c>
    </row>
    <row r="52" spans="1:21" s="56" customFormat="1" ht="62.25" customHeight="1">
      <c r="A52" s="27">
        <v>31</v>
      </c>
      <c r="B52" s="28" t="s">
        <v>81</v>
      </c>
      <c r="C52" s="27">
        <v>14</v>
      </c>
      <c r="D52" s="27">
        <v>85</v>
      </c>
      <c r="E52" s="57" t="s">
        <v>82</v>
      </c>
      <c r="F52" s="57"/>
      <c r="G52" s="57"/>
      <c r="H52" s="57"/>
      <c r="I52" s="57"/>
      <c r="J52" s="22">
        <v>2941</v>
      </c>
      <c r="K52" s="31">
        <f t="shared" si="20"/>
        <v>3460</v>
      </c>
      <c r="L52" s="31">
        <f t="shared" si="12"/>
        <v>3356.2</v>
      </c>
      <c r="M52" s="31">
        <f t="shared" si="13"/>
        <v>3680.8510638297876</v>
      </c>
      <c r="N52" s="32">
        <f t="shared" si="14"/>
        <v>3183.2000000000003</v>
      </c>
      <c r="O52" s="32">
        <f t="shared" si="15"/>
        <v>3148.6</v>
      </c>
      <c r="P52" s="32">
        <f t="shared" si="16"/>
        <v>3114</v>
      </c>
      <c r="Q52" s="32">
        <f t="shared" si="17"/>
        <v>3079.4</v>
      </c>
      <c r="R52" s="32">
        <f t="shared" si="18"/>
        <v>3044.8</v>
      </c>
      <c r="S52" s="32">
        <f t="shared" si="19"/>
        <v>3010.2</v>
      </c>
      <c r="T52" s="26"/>
      <c r="U52" s="39">
        <v>0.15</v>
      </c>
    </row>
    <row r="53" spans="1:21" ht="60.75" customHeight="1">
      <c r="A53" s="27">
        <v>32</v>
      </c>
      <c r="B53" s="58" t="s">
        <v>83</v>
      </c>
      <c r="C53" s="19">
        <v>14</v>
      </c>
      <c r="D53" s="19">
        <v>120</v>
      </c>
      <c r="E53" s="57" t="s">
        <v>82</v>
      </c>
      <c r="F53" s="57"/>
      <c r="G53" s="57"/>
      <c r="H53" s="57"/>
      <c r="I53" s="57"/>
      <c r="J53" s="22">
        <v>2971</v>
      </c>
      <c r="K53" s="31">
        <f t="shared" si="20"/>
        <v>3495.294117647059</v>
      </c>
      <c r="L53" s="31">
        <f t="shared" si="12"/>
        <v>3390.435294117647</v>
      </c>
      <c r="M53" s="31">
        <f t="shared" si="13"/>
        <v>3718.3979974968715</v>
      </c>
      <c r="N53" s="32">
        <f t="shared" si="14"/>
        <v>3215.6705882352944</v>
      </c>
      <c r="O53" s="32">
        <f t="shared" si="15"/>
        <v>3180.717647058824</v>
      </c>
      <c r="P53" s="32">
        <f t="shared" si="16"/>
        <v>3145.764705882353</v>
      </c>
      <c r="Q53" s="32">
        <f t="shared" si="17"/>
        <v>3110.8117647058825</v>
      </c>
      <c r="R53" s="32">
        <f t="shared" si="18"/>
        <v>3075.858823529412</v>
      </c>
      <c r="S53" s="32">
        <f t="shared" si="19"/>
        <v>3040.9058823529413</v>
      </c>
      <c r="T53" s="26"/>
      <c r="U53" s="39">
        <v>0.15</v>
      </c>
    </row>
    <row r="54" spans="1:21" ht="24" customHeight="1">
      <c r="A54" s="27">
        <v>33</v>
      </c>
      <c r="B54" s="28" t="s">
        <v>84</v>
      </c>
      <c r="C54" s="29">
        <v>28</v>
      </c>
      <c r="D54" s="29">
        <v>60</v>
      </c>
      <c r="E54" s="59" t="s">
        <v>85</v>
      </c>
      <c r="F54" s="59"/>
      <c r="G54" s="59"/>
      <c r="H54" s="59"/>
      <c r="I54" s="59"/>
      <c r="J54" s="22">
        <v>2721</v>
      </c>
      <c r="K54" s="31">
        <f t="shared" si="20"/>
        <v>3201.1764705882356</v>
      </c>
      <c r="L54" s="31">
        <f t="shared" si="12"/>
        <v>3105.1411764705886</v>
      </c>
      <c r="M54" s="31">
        <f t="shared" si="13"/>
        <v>3405.506883604506</v>
      </c>
      <c r="N54" s="32">
        <f t="shared" si="14"/>
        <v>2945.082352941177</v>
      </c>
      <c r="O54" s="32">
        <f t="shared" si="15"/>
        <v>2913.0705882352945</v>
      </c>
      <c r="P54" s="32">
        <f t="shared" si="16"/>
        <v>2881.058823529412</v>
      </c>
      <c r="Q54" s="32">
        <f t="shared" si="17"/>
        <v>2849.04705882353</v>
      </c>
      <c r="R54" s="32">
        <f t="shared" si="18"/>
        <v>2817.0352941176475</v>
      </c>
      <c r="S54" s="32">
        <f t="shared" si="19"/>
        <v>2785.023529411765</v>
      </c>
      <c r="T54" s="26"/>
      <c r="U54" s="39">
        <v>0.15</v>
      </c>
    </row>
    <row r="55" spans="1:21" ht="33" customHeight="1">
      <c r="A55" s="27">
        <v>34</v>
      </c>
      <c r="B55" s="28" t="s">
        <v>86</v>
      </c>
      <c r="C55" s="29">
        <v>28</v>
      </c>
      <c r="D55" s="29">
        <v>60</v>
      </c>
      <c r="E55" s="59" t="s">
        <v>87</v>
      </c>
      <c r="F55" s="59"/>
      <c r="G55" s="59"/>
      <c r="H55" s="59"/>
      <c r="I55" s="59"/>
      <c r="J55" s="22">
        <v>2654</v>
      </c>
      <c r="K55" s="31">
        <f t="shared" si="20"/>
        <v>3122.3529411764707</v>
      </c>
      <c r="L55" s="31">
        <f t="shared" si="12"/>
        <v>3028.6823529411763</v>
      </c>
      <c r="M55" s="31">
        <f t="shared" si="13"/>
        <v>3321.652065081352</v>
      </c>
      <c r="N55" s="32">
        <f t="shared" si="14"/>
        <v>2872.5647058823533</v>
      </c>
      <c r="O55" s="32">
        <f t="shared" si="15"/>
        <v>2841.3411764705884</v>
      </c>
      <c r="P55" s="32">
        <f t="shared" si="16"/>
        <v>2810.117647058824</v>
      </c>
      <c r="Q55" s="32">
        <f t="shared" si="17"/>
        <v>2778.894117647059</v>
      </c>
      <c r="R55" s="32">
        <f t="shared" si="18"/>
        <v>2747.6705882352944</v>
      </c>
      <c r="S55" s="32">
        <f t="shared" si="19"/>
        <v>2716.4470588235295</v>
      </c>
      <c r="T55" s="26"/>
      <c r="U55" s="39">
        <v>0.15</v>
      </c>
    </row>
    <row r="56" spans="1:21" ht="33" customHeight="1">
      <c r="A56" s="27">
        <v>35</v>
      </c>
      <c r="B56" s="28" t="s">
        <v>88</v>
      </c>
      <c r="C56" s="29">
        <v>14</v>
      </c>
      <c r="D56" s="29">
        <v>130</v>
      </c>
      <c r="E56" s="59" t="s">
        <v>89</v>
      </c>
      <c r="F56" s="59"/>
      <c r="G56" s="59"/>
      <c r="H56" s="59"/>
      <c r="I56" s="59"/>
      <c r="J56" s="22">
        <v>5003</v>
      </c>
      <c r="K56" s="31">
        <f t="shared" si="20"/>
        <v>5885.882352941177</v>
      </c>
      <c r="L56" s="31">
        <f t="shared" si="12"/>
        <v>5709.305882352941</v>
      </c>
      <c r="M56" s="31">
        <f t="shared" si="13"/>
        <v>6261.576971214018</v>
      </c>
      <c r="N56" s="32">
        <f t="shared" si="14"/>
        <v>5415.011764705882</v>
      </c>
      <c r="O56" s="32">
        <f t="shared" si="15"/>
        <v>5356.15294117647</v>
      </c>
      <c r="P56" s="32">
        <f t="shared" si="16"/>
        <v>5297.2941176470595</v>
      </c>
      <c r="Q56" s="32">
        <f t="shared" si="17"/>
        <v>5238.435294117648</v>
      </c>
      <c r="R56" s="32">
        <f t="shared" si="18"/>
        <v>5179.576470588236</v>
      </c>
      <c r="S56" s="32">
        <f t="shared" si="19"/>
        <v>5120.717647058824</v>
      </c>
      <c r="T56" s="26"/>
      <c r="U56" s="39">
        <v>0.15</v>
      </c>
    </row>
    <row r="57" spans="1:21" ht="33" customHeight="1">
      <c r="A57" s="27">
        <v>36</v>
      </c>
      <c r="B57" s="28" t="s">
        <v>90</v>
      </c>
      <c r="C57" s="29">
        <v>14</v>
      </c>
      <c r="D57" s="29">
        <v>145</v>
      </c>
      <c r="E57" s="59" t="s">
        <v>91</v>
      </c>
      <c r="F57" s="59"/>
      <c r="G57" s="59"/>
      <c r="H57" s="59"/>
      <c r="I57" s="59"/>
      <c r="J57" s="22">
        <v>5139</v>
      </c>
      <c r="K57" s="31">
        <f t="shared" si="20"/>
        <v>6045.882352941177</v>
      </c>
      <c r="L57" s="31">
        <f t="shared" si="12"/>
        <v>5864.505882352941</v>
      </c>
      <c r="M57" s="31">
        <f t="shared" si="13"/>
        <v>6431.789737171464</v>
      </c>
      <c r="N57" s="32">
        <f t="shared" si="14"/>
        <v>5562.211764705883</v>
      </c>
      <c r="O57" s="32">
        <f t="shared" si="15"/>
        <v>5501.752941176471</v>
      </c>
      <c r="P57" s="32">
        <f t="shared" si="16"/>
        <v>5441.2941176470595</v>
      </c>
      <c r="Q57" s="32">
        <f t="shared" si="17"/>
        <v>5380.835294117647</v>
      </c>
      <c r="R57" s="32">
        <f t="shared" si="18"/>
        <v>5320.376470588236</v>
      </c>
      <c r="S57" s="32">
        <f t="shared" si="19"/>
        <v>5259.917647058824</v>
      </c>
      <c r="T57" s="26"/>
      <c r="U57" s="39">
        <v>0.15</v>
      </c>
    </row>
    <row r="58" spans="1:21" ht="20.25" customHeight="1">
      <c r="A58" s="27">
        <v>37</v>
      </c>
      <c r="B58" s="28" t="s">
        <v>92</v>
      </c>
      <c r="C58" s="27">
        <v>24</v>
      </c>
      <c r="D58" s="27" t="s">
        <v>93</v>
      </c>
      <c r="E58" s="41" t="s">
        <v>94</v>
      </c>
      <c r="F58" s="41"/>
      <c r="G58" s="41"/>
      <c r="H58" s="41"/>
      <c r="I58" s="41"/>
      <c r="J58" s="22">
        <v>8754</v>
      </c>
      <c r="K58" s="31">
        <f t="shared" si="20"/>
        <v>10298.823529411766</v>
      </c>
      <c r="L58" s="31">
        <f t="shared" si="12"/>
        <v>9989.858823529412</v>
      </c>
      <c r="M58" s="31">
        <f t="shared" si="13"/>
        <v>10956.19524405507</v>
      </c>
      <c r="N58" s="32">
        <f t="shared" si="14"/>
        <v>9474.917647058825</v>
      </c>
      <c r="O58" s="32">
        <f t="shared" si="15"/>
        <v>9371.929411764708</v>
      </c>
      <c r="P58" s="32">
        <f t="shared" si="16"/>
        <v>9268.94117647059</v>
      </c>
      <c r="Q58" s="32">
        <f t="shared" si="17"/>
        <v>9165.952941176472</v>
      </c>
      <c r="R58" s="32">
        <f t="shared" si="18"/>
        <v>9062.964705882354</v>
      </c>
      <c r="S58" s="32">
        <f t="shared" si="19"/>
        <v>8959.976470588235</v>
      </c>
      <c r="T58" s="26"/>
      <c r="U58" s="39">
        <v>0.15</v>
      </c>
    </row>
    <row r="59" spans="1:21" ht="17.25" customHeight="1">
      <c r="A59" s="27">
        <v>38</v>
      </c>
      <c r="B59" s="28" t="s">
        <v>95</v>
      </c>
      <c r="C59" s="27">
        <v>24</v>
      </c>
      <c r="D59" s="27" t="s">
        <v>96</v>
      </c>
      <c r="E59" s="41" t="s">
        <v>97</v>
      </c>
      <c r="F59" s="41"/>
      <c r="G59" s="41"/>
      <c r="H59" s="41"/>
      <c r="I59" s="41"/>
      <c r="J59" s="22">
        <v>8398</v>
      </c>
      <c r="K59" s="31">
        <f t="shared" si="20"/>
        <v>9880</v>
      </c>
      <c r="L59" s="31">
        <f t="shared" si="12"/>
        <v>9583.6</v>
      </c>
      <c r="M59" s="31">
        <f t="shared" si="13"/>
        <v>10510.638297872341</v>
      </c>
      <c r="N59" s="32">
        <f t="shared" si="14"/>
        <v>9089.6</v>
      </c>
      <c r="O59" s="32">
        <f t="shared" si="15"/>
        <v>8990.800000000001</v>
      </c>
      <c r="P59" s="32">
        <f t="shared" si="16"/>
        <v>8892</v>
      </c>
      <c r="Q59" s="32">
        <f t="shared" si="17"/>
        <v>8793.2</v>
      </c>
      <c r="R59" s="32">
        <f t="shared" si="18"/>
        <v>8694.4</v>
      </c>
      <c r="S59" s="32">
        <f t="shared" si="19"/>
        <v>8595.6</v>
      </c>
      <c r="T59" s="26"/>
      <c r="U59" s="39">
        <v>0.15</v>
      </c>
    </row>
    <row r="60" spans="1:21" ht="30" customHeight="1">
      <c r="A60" s="27">
        <v>39</v>
      </c>
      <c r="B60" s="28" t="s">
        <v>98</v>
      </c>
      <c r="C60" s="27">
        <v>24</v>
      </c>
      <c r="D60" s="27" t="s">
        <v>96</v>
      </c>
      <c r="E60" s="41" t="s">
        <v>99</v>
      </c>
      <c r="F60" s="41"/>
      <c r="G60" s="41"/>
      <c r="H60" s="41"/>
      <c r="I60" s="41"/>
      <c r="J60" s="22">
        <v>8398</v>
      </c>
      <c r="K60" s="31">
        <f t="shared" si="20"/>
        <v>9880</v>
      </c>
      <c r="L60" s="31">
        <f t="shared" si="12"/>
        <v>9583.6</v>
      </c>
      <c r="M60" s="31">
        <f t="shared" si="13"/>
        <v>10510.638297872341</v>
      </c>
      <c r="N60" s="32">
        <f t="shared" si="14"/>
        <v>9089.6</v>
      </c>
      <c r="O60" s="32">
        <f t="shared" si="15"/>
        <v>8990.800000000001</v>
      </c>
      <c r="P60" s="32">
        <f t="shared" si="16"/>
        <v>8892</v>
      </c>
      <c r="Q60" s="32">
        <f t="shared" si="17"/>
        <v>8793.2</v>
      </c>
      <c r="R60" s="32">
        <f t="shared" si="18"/>
        <v>8694.4</v>
      </c>
      <c r="S60" s="32">
        <f t="shared" si="19"/>
        <v>8595.6</v>
      </c>
      <c r="T60" s="26"/>
      <c r="U60" s="39">
        <v>0.15</v>
      </c>
    </row>
    <row r="61" spans="1:21" ht="21" customHeight="1">
      <c r="A61" s="27">
        <v>40</v>
      </c>
      <c r="B61" s="28" t="s">
        <v>53</v>
      </c>
      <c r="C61" s="27">
        <v>12</v>
      </c>
      <c r="D61" s="27" t="s">
        <v>54</v>
      </c>
      <c r="E61" s="59" t="s">
        <v>100</v>
      </c>
      <c r="F61" s="59"/>
      <c r="G61" s="59"/>
      <c r="H61" s="59"/>
      <c r="I61" s="59"/>
      <c r="J61" s="22">
        <v>2978</v>
      </c>
      <c r="K61" s="31">
        <f t="shared" si="20"/>
        <v>3503.529411764706</v>
      </c>
      <c r="L61" s="31">
        <f t="shared" si="12"/>
        <v>3398.423529411765</v>
      </c>
      <c r="M61" s="31">
        <f t="shared" si="13"/>
        <v>3727.1589486858575</v>
      </c>
      <c r="N61" s="32">
        <f t="shared" si="14"/>
        <v>3223.2470588235296</v>
      </c>
      <c r="O61" s="32">
        <f t="shared" si="15"/>
        <v>3188.2117647058826</v>
      </c>
      <c r="P61" s="32">
        <f t="shared" si="16"/>
        <v>3153.176470588235</v>
      </c>
      <c r="Q61" s="32">
        <f t="shared" si="17"/>
        <v>3118.141176470588</v>
      </c>
      <c r="R61" s="32">
        <f t="shared" si="18"/>
        <v>3083.105882352941</v>
      </c>
      <c r="S61" s="32">
        <f t="shared" si="19"/>
        <v>3048.070588235294</v>
      </c>
      <c r="T61" s="26"/>
      <c r="U61" s="39">
        <v>0.15</v>
      </c>
    </row>
    <row r="62" spans="1:21" ht="32.25" customHeight="1">
      <c r="A62" s="27">
        <v>41</v>
      </c>
      <c r="B62" s="28" t="s">
        <v>101</v>
      </c>
      <c r="C62" s="27">
        <v>12</v>
      </c>
      <c r="D62" s="27" t="s">
        <v>102</v>
      </c>
      <c r="E62" s="41" t="s">
        <v>103</v>
      </c>
      <c r="F62" s="41"/>
      <c r="G62" s="41"/>
      <c r="H62" s="41"/>
      <c r="I62" s="41"/>
      <c r="J62" s="22">
        <v>5699</v>
      </c>
      <c r="K62" s="31">
        <f t="shared" si="20"/>
        <v>6704.705882352941</v>
      </c>
      <c r="L62" s="31">
        <f t="shared" si="12"/>
        <v>6503.564705882353</v>
      </c>
      <c r="M62" s="31">
        <f t="shared" si="13"/>
        <v>7132.665832290364</v>
      </c>
      <c r="N62" s="32">
        <f t="shared" si="14"/>
        <v>6168.3294117647065</v>
      </c>
      <c r="O62" s="32">
        <f t="shared" si="15"/>
        <v>6101.282352941177</v>
      </c>
      <c r="P62" s="32">
        <f t="shared" si="16"/>
        <v>6034.235294117648</v>
      </c>
      <c r="Q62" s="32">
        <f t="shared" si="17"/>
        <v>5967.188235294118</v>
      </c>
      <c r="R62" s="32">
        <f t="shared" si="18"/>
        <v>5900.141176470588</v>
      </c>
      <c r="S62" s="32">
        <f t="shared" si="19"/>
        <v>5833.094117647059</v>
      </c>
      <c r="T62" s="26"/>
      <c r="U62" s="39">
        <v>0.15</v>
      </c>
    </row>
    <row r="63" spans="1:21" ht="20.25" customHeight="1">
      <c r="A63" s="27">
        <v>42</v>
      </c>
      <c r="B63" s="28" t="s">
        <v>104</v>
      </c>
      <c r="C63" s="27">
        <v>24</v>
      </c>
      <c r="D63" s="27" t="s">
        <v>105</v>
      </c>
      <c r="E63" s="60" t="s">
        <v>106</v>
      </c>
      <c r="F63" s="60"/>
      <c r="G63" s="60"/>
      <c r="H63" s="60"/>
      <c r="I63" s="60"/>
      <c r="J63" s="22">
        <v>5206</v>
      </c>
      <c r="K63" s="31">
        <f t="shared" si="20"/>
        <v>6124.705882352941</v>
      </c>
      <c r="L63" s="31">
        <f t="shared" si="12"/>
        <v>5940.964705882353</v>
      </c>
      <c r="M63" s="31">
        <f t="shared" si="13"/>
        <v>6515.644555694619</v>
      </c>
      <c r="N63" s="32">
        <f t="shared" si="14"/>
        <v>5634.729411764706</v>
      </c>
      <c r="O63" s="32">
        <f t="shared" si="15"/>
        <v>5573.482352941177</v>
      </c>
      <c r="P63" s="32">
        <f t="shared" si="16"/>
        <v>5512.235294117648</v>
      </c>
      <c r="Q63" s="32">
        <f t="shared" si="17"/>
        <v>5450.988235294118</v>
      </c>
      <c r="R63" s="32">
        <f t="shared" si="18"/>
        <v>5389.7411764705885</v>
      </c>
      <c r="S63" s="32">
        <f t="shared" si="19"/>
        <v>5328.494117647059</v>
      </c>
      <c r="T63" s="26"/>
      <c r="U63" s="39">
        <v>0.15</v>
      </c>
    </row>
    <row r="64" spans="1:21" ht="23.25" customHeight="1">
      <c r="A64" s="27">
        <v>43</v>
      </c>
      <c r="B64" s="28" t="s">
        <v>107</v>
      </c>
      <c r="C64" s="27">
        <v>24</v>
      </c>
      <c r="D64" s="27" t="s">
        <v>105</v>
      </c>
      <c r="E64" s="41" t="s">
        <v>108</v>
      </c>
      <c r="F64" s="41"/>
      <c r="G64" s="41"/>
      <c r="H64" s="41"/>
      <c r="I64" s="41"/>
      <c r="J64" s="22">
        <v>5699</v>
      </c>
      <c r="K64" s="31">
        <f t="shared" si="20"/>
        <v>6704.705882352941</v>
      </c>
      <c r="L64" s="31">
        <f t="shared" si="12"/>
        <v>6503.564705882353</v>
      </c>
      <c r="M64" s="31">
        <f t="shared" si="13"/>
        <v>7132.665832290364</v>
      </c>
      <c r="N64" s="32">
        <f t="shared" si="14"/>
        <v>6168.3294117647065</v>
      </c>
      <c r="O64" s="32">
        <f t="shared" si="15"/>
        <v>6101.282352941177</v>
      </c>
      <c r="P64" s="32">
        <f t="shared" si="16"/>
        <v>6034.235294117648</v>
      </c>
      <c r="Q64" s="32">
        <f t="shared" si="17"/>
        <v>5967.188235294118</v>
      </c>
      <c r="R64" s="32">
        <f t="shared" si="18"/>
        <v>5900.141176470588</v>
      </c>
      <c r="S64" s="32">
        <f t="shared" si="19"/>
        <v>5833.094117647059</v>
      </c>
      <c r="T64" s="26"/>
      <c r="U64" s="39">
        <v>0.15</v>
      </c>
    </row>
    <row r="65" spans="1:21" ht="18" customHeight="1">
      <c r="A65" s="27">
        <v>44</v>
      </c>
      <c r="B65" s="28" t="s">
        <v>109</v>
      </c>
      <c r="C65" s="27">
        <v>24</v>
      </c>
      <c r="D65" s="27" t="s">
        <v>110</v>
      </c>
      <c r="E65" s="59" t="s">
        <v>111</v>
      </c>
      <c r="F65" s="59"/>
      <c r="G65" s="59"/>
      <c r="H65" s="59"/>
      <c r="I65" s="59"/>
      <c r="J65" s="22">
        <v>4285</v>
      </c>
      <c r="K65" s="31">
        <f t="shared" si="20"/>
        <v>5041.176470588235</v>
      </c>
      <c r="L65" s="31">
        <f t="shared" si="12"/>
        <v>4889.941176470588</v>
      </c>
      <c r="M65" s="31">
        <f t="shared" si="13"/>
        <v>5362.953692115144</v>
      </c>
      <c r="N65" s="32">
        <f t="shared" si="14"/>
        <v>4637.882352941177</v>
      </c>
      <c r="O65" s="32">
        <f t="shared" si="15"/>
        <v>4587.470588235294</v>
      </c>
      <c r="P65" s="32">
        <f t="shared" si="16"/>
        <v>4537.058823529412</v>
      </c>
      <c r="Q65" s="32">
        <f t="shared" si="17"/>
        <v>4486.64705882353</v>
      </c>
      <c r="R65" s="32">
        <f t="shared" si="18"/>
        <v>4436.235294117647</v>
      </c>
      <c r="S65" s="32">
        <f t="shared" si="19"/>
        <v>4385.823529411765</v>
      </c>
      <c r="T65" s="26"/>
      <c r="U65" s="39">
        <v>0.15</v>
      </c>
    </row>
    <row r="66" spans="1:21" ht="30" customHeight="1">
      <c r="A66" s="27">
        <v>45</v>
      </c>
      <c r="B66" s="28" t="s">
        <v>112</v>
      </c>
      <c r="C66" s="27">
        <v>24</v>
      </c>
      <c r="D66" s="27" t="s">
        <v>49</v>
      </c>
      <c r="E66" s="59" t="s">
        <v>113</v>
      </c>
      <c r="F66" s="59"/>
      <c r="G66" s="59"/>
      <c r="H66" s="59"/>
      <c r="I66" s="59"/>
      <c r="J66" s="22">
        <v>5055</v>
      </c>
      <c r="K66" s="31">
        <f t="shared" si="20"/>
        <v>5947.058823529412</v>
      </c>
      <c r="L66" s="31">
        <f t="shared" si="12"/>
        <v>5768.647058823529</v>
      </c>
      <c r="M66" s="31">
        <f t="shared" si="13"/>
        <v>6326.65832290363</v>
      </c>
      <c r="N66" s="32">
        <f t="shared" si="14"/>
        <v>5471.2941176470595</v>
      </c>
      <c r="O66" s="32">
        <f t="shared" si="15"/>
        <v>5411.823529411765</v>
      </c>
      <c r="P66" s="32">
        <f t="shared" si="16"/>
        <v>5352.35294117647</v>
      </c>
      <c r="Q66" s="32">
        <f t="shared" si="17"/>
        <v>5292.882352941177</v>
      </c>
      <c r="R66" s="32">
        <f t="shared" si="18"/>
        <v>5233.411764705882</v>
      </c>
      <c r="S66" s="32">
        <f t="shared" si="19"/>
        <v>5173.941176470588</v>
      </c>
      <c r="T66" s="26"/>
      <c r="U66" s="39">
        <v>0.15</v>
      </c>
    </row>
    <row r="67" spans="1:21" ht="42.75" customHeight="1">
      <c r="A67" s="27">
        <v>46</v>
      </c>
      <c r="B67" s="28" t="s">
        <v>51</v>
      </c>
      <c r="C67" s="27">
        <v>24</v>
      </c>
      <c r="D67" s="27" t="s">
        <v>52</v>
      </c>
      <c r="E67" s="41" t="s">
        <v>114</v>
      </c>
      <c r="F67" s="41"/>
      <c r="G67" s="41"/>
      <c r="H67" s="41"/>
      <c r="I67" s="41"/>
      <c r="J67" s="22">
        <v>3756</v>
      </c>
      <c r="K67" s="31">
        <f t="shared" si="20"/>
        <v>4418.823529411765</v>
      </c>
      <c r="L67" s="31">
        <f t="shared" si="12"/>
        <v>4286.2588235294115</v>
      </c>
      <c r="M67" s="31">
        <f t="shared" si="13"/>
        <v>4700.876095118899</v>
      </c>
      <c r="N67" s="32">
        <f t="shared" si="14"/>
        <v>4065.3176470588237</v>
      </c>
      <c r="O67" s="32">
        <f t="shared" si="15"/>
        <v>4021.129411764706</v>
      </c>
      <c r="P67" s="32">
        <f t="shared" si="16"/>
        <v>3976.9411764705883</v>
      </c>
      <c r="Q67" s="32">
        <f t="shared" si="17"/>
        <v>3932.752941176471</v>
      </c>
      <c r="R67" s="32">
        <f t="shared" si="18"/>
        <v>3888.564705882353</v>
      </c>
      <c r="S67" s="32">
        <f t="shared" si="19"/>
        <v>3844.3764705882354</v>
      </c>
      <c r="T67" s="26"/>
      <c r="U67" s="39">
        <v>0.15</v>
      </c>
    </row>
    <row r="68" spans="1:13" ht="7.5" customHeight="1">
      <c r="A68" s="42"/>
      <c r="B68" s="43"/>
      <c r="C68" s="44"/>
      <c r="D68" s="44"/>
      <c r="E68" s="44"/>
      <c r="F68" s="44"/>
      <c r="G68" s="44"/>
      <c r="H68" s="44"/>
      <c r="I68" s="45"/>
      <c r="J68" s="46"/>
      <c r="K68" s="46"/>
      <c r="L68" s="46"/>
      <c r="M68" s="46"/>
    </row>
    <row r="69" spans="1:20" s="66" customFormat="1" ht="12" customHeight="1">
      <c r="A69" s="61" t="s">
        <v>115</v>
      </c>
      <c r="B69" s="62"/>
      <c r="C69" s="63"/>
      <c r="D69" s="64"/>
      <c r="E69" s="64"/>
      <c r="F69" s="64"/>
      <c r="G69" s="63"/>
      <c r="H69" s="65"/>
      <c r="J69" s="67"/>
      <c r="K69" s="67"/>
      <c r="L69" s="67"/>
      <c r="M69" s="67"/>
      <c r="T69" s="68"/>
    </row>
    <row r="70" spans="1:20" s="66" customFormat="1" ht="14.25" customHeight="1">
      <c r="A70" s="61" t="s">
        <v>116</v>
      </c>
      <c r="B70" s="62"/>
      <c r="C70" s="63"/>
      <c r="D70" s="64"/>
      <c r="E70" s="64"/>
      <c r="F70" s="64"/>
      <c r="G70" s="63"/>
      <c r="H70" s="65"/>
      <c r="J70" s="67"/>
      <c r="K70" s="67"/>
      <c r="L70" s="67"/>
      <c r="M70" s="67"/>
      <c r="T70" s="68"/>
    </row>
    <row r="71" spans="1:20" s="66" customFormat="1" ht="14.25" customHeight="1">
      <c r="A71" s="61"/>
      <c r="B71" s="62"/>
      <c r="C71" s="63"/>
      <c r="D71" s="64"/>
      <c r="E71" s="64"/>
      <c r="F71" s="64"/>
      <c r="G71" s="63"/>
      <c r="H71" s="65"/>
      <c r="J71" s="67"/>
      <c r="K71" s="67"/>
      <c r="L71" s="67"/>
      <c r="M71" s="67"/>
      <c r="T71" s="68"/>
    </row>
    <row r="72" spans="1:20" s="66" customFormat="1" ht="14.25" customHeight="1">
      <c r="A72" s="61"/>
      <c r="B72" s="62"/>
      <c r="C72" s="63"/>
      <c r="D72" s="64"/>
      <c r="E72" s="64"/>
      <c r="F72" s="64"/>
      <c r="G72" s="63"/>
      <c r="H72" s="65"/>
      <c r="J72" s="67"/>
      <c r="K72" s="67"/>
      <c r="L72" s="67"/>
      <c r="M72" s="67"/>
      <c r="T72" s="68"/>
    </row>
    <row r="73" spans="1:13" ht="24.75" customHeight="1">
      <c r="A73" s="42"/>
      <c r="B73" s="69" t="s">
        <v>117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</row>
    <row r="74" spans="1:21" ht="13.5" customHeight="1">
      <c r="A74" s="25" t="s">
        <v>8</v>
      </c>
      <c r="B74" s="25" t="s">
        <v>9</v>
      </c>
      <c r="C74" s="20" t="s">
        <v>10</v>
      </c>
      <c r="D74" s="20"/>
      <c r="E74" s="21" t="s">
        <v>11</v>
      </c>
      <c r="F74" s="21"/>
      <c r="G74" s="21"/>
      <c r="H74" s="21"/>
      <c r="I74" s="21"/>
      <c r="J74" s="19" t="s">
        <v>63</v>
      </c>
      <c r="K74" s="19" t="s">
        <v>13</v>
      </c>
      <c r="L74" s="22" t="s">
        <v>14</v>
      </c>
      <c r="M74" s="22" t="s">
        <v>14</v>
      </c>
      <c r="N74" s="22" t="s">
        <v>14</v>
      </c>
      <c r="O74" s="22" t="s">
        <v>14</v>
      </c>
      <c r="P74" s="22" t="s">
        <v>14</v>
      </c>
      <c r="Q74" s="22" t="s">
        <v>14</v>
      </c>
      <c r="R74" s="22" t="s">
        <v>14</v>
      </c>
      <c r="S74" s="22" t="s">
        <v>14</v>
      </c>
      <c r="T74" s="23">
        <f>T39</f>
        <v>0</v>
      </c>
      <c r="U74" s="71" t="s">
        <v>16</v>
      </c>
    </row>
    <row r="75" spans="1:21" ht="13.5" customHeight="1">
      <c r="A75" s="25"/>
      <c r="B75" s="25"/>
      <c r="C75" s="20" t="s">
        <v>17</v>
      </c>
      <c r="D75" s="20"/>
      <c r="E75" s="21"/>
      <c r="F75" s="21"/>
      <c r="G75" s="21"/>
      <c r="H75" s="21"/>
      <c r="I75" s="21"/>
      <c r="J75" s="19"/>
      <c r="K75" s="19"/>
      <c r="L75" s="24">
        <v>-0.03</v>
      </c>
      <c r="M75" s="24">
        <v>-0.06</v>
      </c>
      <c r="N75" s="24">
        <v>-0.08</v>
      </c>
      <c r="O75" s="24">
        <v>-0.09</v>
      </c>
      <c r="P75" s="24">
        <v>-0.1</v>
      </c>
      <c r="Q75" s="24">
        <v>-0.11</v>
      </c>
      <c r="R75" s="24">
        <v>-0.12</v>
      </c>
      <c r="S75" s="24">
        <v>-0.13</v>
      </c>
      <c r="T75" s="23"/>
      <c r="U75" s="71"/>
    </row>
    <row r="76" spans="1:21" ht="20.25" customHeight="1">
      <c r="A76" s="25"/>
      <c r="B76" s="25"/>
      <c r="C76" s="25" t="s">
        <v>18</v>
      </c>
      <c r="D76" s="25" t="s">
        <v>19</v>
      </c>
      <c r="E76" s="21"/>
      <c r="F76" s="21"/>
      <c r="G76" s="21"/>
      <c r="H76" s="21"/>
      <c r="I76" s="21"/>
      <c r="J76" s="19"/>
      <c r="K76" s="19"/>
      <c r="L76" s="24"/>
      <c r="M76" s="24"/>
      <c r="N76" s="71"/>
      <c r="O76" s="71"/>
      <c r="P76" s="71"/>
      <c r="Q76" s="71"/>
      <c r="R76" s="71"/>
      <c r="S76" s="71"/>
      <c r="T76" s="26"/>
      <c r="U76" s="71"/>
    </row>
    <row r="77" spans="1:21" ht="35.25" customHeight="1">
      <c r="A77" s="27">
        <v>47</v>
      </c>
      <c r="B77" s="72" t="s">
        <v>118</v>
      </c>
      <c r="C77" s="19">
        <v>14</v>
      </c>
      <c r="D77" s="19">
        <v>85</v>
      </c>
      <c r="E77" s="28" t="s">
        <v>119</v>
      </c>
      <c r="F77" s="28"/>
      <c r="G77" s="28"/>
      <c r="H77" s="28"/>
      <c r="I77" s="28"/>
      <c r="J77" s="22">
        <v>3018</v>
      </c>
      <c r="K77" s="31">
        <f aca="true" t="shared" si="21" ref="K77:K106">J77/0.85</f>
        <v>3550.5882352941176</v>
      </c>
      <c r="L77" s="31">
        <f aca="true" t="shared" si="22" ref="L77:L106">K77*0.97</f>
        <v>3444.070588235294</v>
      </c>
      <c r="M77" s="31">
        <f aca="true" t="shared" si="23" ref="M77:M106">K77/0.94</f>
        <v>3777.221526908636</v>
      </c>
      <c r="N77" s="32">
        <f aca="true" t="shared" si="24" ref="N77:N106">K77*0.92</f>
        <v>3266.541176470588</v>
      </c>
      <c r="O77" s="32">
        <f aca="true" t="shared" si="25" ref="O77:O106">K77*0.91</f>
        <v>3231.035294117647</v>
      </c>
      <c r="P77" s="32">
        <f aca="true" t="shared" si="26" ref="P77:P106">K77*0.9</f>
        <v>3195.529411764706</v>
      </c>
      <c r="Q77" s="32">
        <f aca="true" t="shared" si="27" ref="Q77:Q106">K77*0.89</f>
        <v>3160.0235294117647</v>
      </c>
      <c r="R77" s="32">
        <f aca="true" t="shared" si="28" ref="R77:R106">K77*0.88</f>
        <v>3124.5176470588235</v>
      </c>
      <c r="S77" s="32">
        <f aca="true" t="shared" si="29" ref="S77:S106">K77*0.87</f>
        <v>3089.0117647058823</v>
      </c>
      <c r="T77" s="26"/>
      <c r="U77" s="39">
        <v>0.15</v>
      </c>
    </row>
    <row r="78" spans="1:21" ht="38.25" customHeight="1">
      <c r="A78" s="27">
        <v>48</v>
      </c>
      <c r="B78" s="73" t="s">
        <v>120</v>
      </c>
      <c r="C78" s="19">
        <v>14</v>
      </c>
      <c r="D78" s="19">
        <v>85</v>
      </c>
      <c r="E78" s="28" t="s">
        <v>121</v>
      </c>
      <c r="F78" s="28"/>
      <c r="G78" s="28"/>
      <c r="H78" s="28"/>
      <c r="I78" s="28"/>
      <c r="J78" s="22">
        <v>3018</v>
      </c>
      <c r="K78" s="31">
        <f t="shared" si="21"/>
        <v>3550.5882352941176</v>
      </c>
      <c r="L78" s="31">
        <f t="shared" si="22"/>
        <v>3444.070588235294</v>
      </c>
      <c r="M78" s="31">
        <f t="shared" si="23"/>
        <v>3777.221526908636</v>
      </c>
      <c r="N78" s="32">
        <f t="shared" si="24"/>
        <v>3266.541176470588</v>
      </c>
      <c r="O78" s="32">
        <f t="shared" si="25"/>
        <v>3231.035294117647</v>
      </c>
      <c r="P78" s="32">
        <f t="shared" si="26"/>
        <v>3195.529411764706</v>
      </c>
      <c r="Q78" s="32">
        <f t="shared" si="27"/>
        <v>3160.0235294117647</v>
      </c>
      <c r="R78" s="32">
        <f t="shared" si="28"/>
        <v>3124.5176470588235</v>
      </c>
      <c r="S78" s="32">
        <f t="shared" si="29"/>
        <v>3089.0117647058823</v>
      </c>
      <c r="T78" s="26"/>
      <c r="U78" s="39">
        <v>0.15</v>
      </c>
    </row>
    <row r="79" spans="1:21" ht="19.5" customHeight="1">
      <c r="A79" s="27">
        <v>49</v>
      </c>
      <c r="B79" s="28" t="s">
        <v>122</v>
      </c>
      <c r="C79" s="19">
        <v>14</v>
      </c>
      <c r="D79" s="19">
        <v>85</v>
      </c>
      <c r="E79" s="57" t="s">
        <v>123</v>
      </c>
      <c r="F79" s="57"/>
      <c r="G79" s="57"/>
      <c r="H79" s="57"/>
      <c r="I79" s="57"/>
      <c r="J79" s="22">
        <v>2769</v>
      </c>
      <c r="K79" s="31">
        <f t="shared" si="21"/>
        <v>3257.6470588235293</v>
      </c>
      <c r="L79" s="31">
        <f t="shared" si="22"/>
        <v>3159.917647058823</v>
      </c>
      <c r="M79" s="31">
        <f t="shared" si="23"/>
        <v>3465.5819774718398</v>
      </c>
      <c r="N79" s="32">
        <f t="shared" si="24"/>
        <v>2997.035294117647</v>
      </c>
      <c r="O79" s="32">
        <f t="shared" si="25"/>
        <v>2964.458823529412</v>
      </c>
      <c r="P79" s="32">
        <f t="shared" si="26"/>
        <v>2931.8823529411766</v>
      </c>
      <c r="Q79" s="32">
        <f t="shared" si="27"/>
        <v>2899.305882352941</v>
      </c>
      <c r="R79" s="32">
        <f t="shared" si="28"/>
        <v>2866.7294117647057</v>
      </c>
      <c r="S79" s="32">
        <f t="shared" si="29"/>
        <v>2834.1529411764704</v>
      </c>
      <c r="T79" s="26"/>
      <c r="U79" s="39">
        <v>0.15</v>
      </c>
    </row>
    <row r="80" spans="1:21" ht="20.25" customHeight="1">
      <c r="A80" s="27">
        <v>50</v>
      </c>
      <c r="B80" s="58" t="s">
        <v>124</v>
      </c>
      <c r="C80" s="19">
        <v>14</v>
      </c>
      <c r="D80" s="19">
        <v>120</v>
      </c>
      <c r="E80" s="57" t="s">
        <v>123</v>
      </c>
      <c r="F80" s="57"/>
      <c r="G80" s="57"/>
      <c r="H80" s="57"/>
      <c r="I80" s="57"/>
      <c r="J80" s="22">
        <v>2816</v>
      </c>
      <c r="K80" s="31">
        <f t="shared" si="21"/>
        <v>3312.9411764705883</v>
      </c>
      <c r="L80" s="31">
        <f t="shared" si="22"/>
        <v>3213.5529411764705</v>
      </c>
      <c r="M80" s="31">
        <f t="shared" si="23"/>
        <v>3524.4055068836046</v>
      </c>
      <c r="N80" s="32">
        <f t="shared" si="24"/>
        <v>3047.9058823529413</v>
      </c>
      <c r="O80" s="32">
        <f t="shared" si="25"/>
        <v>3014.7764705882355</v>
      </c>
      <c r="P80" s="32">
        <f t="shared" si="26"/>
        <v>2981.6470588235297</v>
      </c>
      <c r="Q80" s="32">
        <f t="shared" si="27"/>
        <v>2948.5176470588235</v>
      </c>
      <c r="R80" s="32">
        <f t="shared" si="28"/>
        <v>2915.3882352941177</v>
      </c>
      <c r="S80" s="32">
        <f t="shared" si="29"/>
        <v>2882.258823529412</v>
      </c>
      <c r="T80" s="26"/>
      <c r="U80" s="39">
        <v>0.15</v>
      </c>
    </row>
    <row r="81" spans="1:21" ht="21" customHeight="1">
      <c r="A81" s="27">
        <v>51</v>
      </c>
      <c r="B81" s="28" t="s">
        <v>125</v>
      </c>
      <c r="C81" s="19">
        <v>14</v>
      </c>
      <c r="D81" s="19">
        <v>85</v>
      </c>
      <c r="E81" s="36" t="s">
        <v>126</v>
      </c>
      <c r="F81" s="36"/>
      <c r="G81" s="36"/>
      <c r="H81" s="36"/>
      <c r="I81" s="36"/>
      <c r="J81" s="22">
        <v>3000</v>
      </c>
      <c r="K81" s="31">
        <f t="shared" si="21"/>
        <v>3529.4117647058824</v>
      </c>
      <c r="L81" s="31">
        <f t="shared" si="22"/>
        <v>3423.529411764706</v>
      </c>
      <c r="M81" s="31">
        <f t="shared" si="23"/>
        <v>3754.693366708386</v>
      </c>
      <c r="N81" s="32">
        <f t="shared" si="24"/>
        <v>3247.058823529412</v>
      </c>
      <c r="O81" s="32">
        <f t="shared" si="25"/>
        <v>3211.764705882353</v>
      </c>
      <c r="P81" s="32">
        <f t="shared" si="26"/>
        <v>3176.470588235294</v>
      </c>
      <c r="Q81" s="32">
        <f t="shared" si="27"/>
        <v>3141.1764705882356</v>
      </c>
      <c r="R81" s="32">
        <f t="shared" si="28"/>
        <v>3105.8823529411766</v>
      </c>
      <c r="S81" s="32">
        <f t="shared" si="29"/>
        <v>3070.5882352941176</v>
      </c>
      <c r="T81" s="26"/>
      <c r="U81" s="39">
        <v>0.15</v>
      </c>
    </row>
    <row r="82" spans="1:21" ht="33.75" customHeight="1">
      <c r="A82" s="27">
        <v>52</v>
      </c>
      <c r="B82" s="58" t="s">
        <v>127</v>
      </c>
      <c r="C82" s="19">
        <v>14</v>
      </c>
      <c r="D82" s="19">
        <v>120</v>
      </c>
      <c r="E82" s="36" t="s">
        <v>128</v>
      </c>
      <c r="F82" s="36"/>
      <c r="G82" s="36"/>
      <c r="H82" s="36"/>
      <c r="I82" s="36"/>
      <c r="J82" s="22">
        <v>2982</v>
      </c>
      <c r="K82" s="31">
        <f t="shared" si="21"/>
        <v>3508.2352941176473</v>
      </c>
      <c r="L82" s="31">
        <f t="shared" si="22"/>
        <v>3402.9882352941177</v>
      </c>
      <c r="M82" s="31">
        <f t="shared" si="23"/>
        <v>3732.1652065081357</v>
      </c>
      <c r="N82" s="32">
        <f t="shared" si="24"/>
        <v>3227.5764705882357</v>
      </c>
      <c r="O82" s="32">
        <f t="shared" si="25"/>
        <v>3192.4941176470593</v>
      </c>
      <c r="P82" s="32">
        <f t="shared" si="26"/>
        <v>3157.4117647058824</v>
      </c>
      <c r="Q82" s="32">
        <f t="shared" si="27"/>
        <v>3122.329411764706</v>
      </c>
      <c r="R82" s="32">
        <f t="shared" si="28"/>
        <v>3087.2470588235296</v>
      </c>
      <c r="S82" s="32">
        <f t="shared" si="29"/>
        <v>3052.1647058823532</v>
      </c>
      <c r="T82" s="26"/>
      <c r="U82" s="39">
        <v>0.15</v>
      </c>
    </row>
    <row r="83" spans="1:21" ht="30.75" customHeight="1">
      <c r="A83" s="27">
        <v>53</v>
      </c>
      <c r="B83" s="28" t="s">
        <v>129</v>
      </c>
      <c r="C83" s="19">
        <v>14</v>
      </c>
      <c r="D83" s="19">
        <v>85</v>
      </c>
      <c r="E83" s="36" t="s">
        <v>130</v>
      </c>
      <c r="F83" s="36"/>
      <c r="G83" s="36"/>
      <c r="H83" s="36"/>
      <c r="I83" s="36"/>
      <c r="J83" s="22">
        <v>3095</v>
      </c>
      <c r="K83" s="31">
        <f t="shared" si="21"/>
        <v>3641.1764705882356</v>
      </c>
      <c r="L83" s="31">
        <f t="shared" si="22"/>
        <v>3531.9411764705883</v>
      </c>
      <c r="M83" s="31">
        <f t="shared" si="23"/>
        <v>3873.591989987485</v>
      </c>
      <c r="N83" s="32">
        <f t="shared" si="24"/>
        <v>3349.882352941177</v>
      </c>
      <c r="O83" s="32">
        <f t="shared" si="25"/>
        <v>3313.4705882352946</v>
      </c>
      <c r="P83" s="32">
        <f t="shared" si="26"/>
        <v>3277.058823529412</v>
      </c>
      <c r="Q83" s="32">
        <f t="shared" si="27"/>
        <v>3240.6470588235297</v>
      </c>
      <c r="R83" s="32">
        <f t="shared" si="28"/>
        <v>3204.2352941176473</v>
      </c>
      <c r="S83" s="32">
        <f t="shared" si="29"/>
        <v>3167.823529411765</v>
      </c>
      <c r="T83" s="26"/>
      <c r="U83" s="39">
        <v>0.15</v>
      </c>
    </row>
    <row r="84" spans="1:21" ht="24" customHeight="1">
      <c r="A84" s="27">
        <v>54</v>
      </c>
      <c r="B84" s="58" t="s">
        <v>131</v>
      </c>
      <c r="C84" s="19">
        <v>14</v>
      </c>
      <c r="D84" s="19">
        <v>120</v>
      </c>
      <c r="E84" s="36" t="s">
        <v>130</v>
      </c>
      <c r="F84" s="36"/>
      <c r="G84" s="36"/>
      <c r="H84" s="36"/>
      <c r="I84" s="36"/>
      <c r="J84" s="22">
        <v>2759</v>
      </c>
      <c r="K84" s="31">
        <f t="shared" si="21"/>
        <v>3245.8823529411766</v>
      </c>
      <c r="L84" s="31">
        <f t="shared" si="22"/>
        <v>3148.505882352941</v>
      </c>
      <c r="M84" s="31">
        <f t="shared" si="23"/>
        <v>3453.0663329161457</v>
      </c>
      <c r="N84" s="32">
        <f t="shared" si="24"/>
        <v>2986.2117647058826</v>
      </c>
      <c r="O84" s="32">
        <f t="shared" si="25"/>
        <v>2953.752941176471</v>
      </c>
      <c r="P84" s="32">
        <f t="shared" si="26"/>
        <v>2921.294117647059</v>
      </c>
      <c r="Q84" s="32">
        <f t="shared" si="27"/>
        <v>2888.835294117647</v>
      </c>
      <c r="R84" s="32">
        <f t="shared" si="28"/>
        <v>2856.3764705882354</v>
      </c>
      <c r="S84" s="32">
        <f t="shared" si="29"/>
        <v>2823.9176470588236</v>
      </c>
      <c r="T84" s="26"/>
      <c r="U84" s="39">
        <v>0.15</v>
      </c>
    </row>
    <row r="85" spans="1:21" ht="32.25" customHeight="1">
      <c r="A85" s="27">
        <v>55</v>
      </c>
      <c r="B85" s="28" t="s">
        <v>132</v>
      </c>
      <c r="C85" s="19">
        <v>14</v>
      </c>
      <c r="D85" s="19">
        <v>60</v>
      </c>
      <c r="E85" s="74" t="s">
        <v>133</v>
      </c>
      <c r="F85" s="74"/>
      <c r="G85" s="74"/>
      <c r="H85" s="74"/>
      <c r="I85" s="74"/>
      <c r="J85" s="22">
        <v>2424</v>
      </c>
      <c r="K85" s="31">
        <f t="shared" si="21"/>
        <v>2851.764705882353</v>
      </c>
      <c r="L85" s="31">
        <f t="shared" si="22"/>
        <v>2766.2117647058826</v>
      </c>
      <c r="M85" s="31">
        <f t="shared" si="23"/>
        <v>3033.792240300376</v>
      </c>
      <c r="N85" s="32">
        <f t="shared" si="24"/>
        <v>2623.623529411765</v>
      </c>
      <c r="O85" s="32">
        <f t="shared" si="25"/>
        <v>2595.1058823529415</v>
      </c>
      <c r="P85" s="32">
        <f t="shared" si="26"/>
        <v>2566.588235294118</v>
      </c>
      <c r="Q85" s="32">
        <f t="shared" si="27"/>
        <v>2538.0705882352945</v>
      </c>
      <c r="R85" s="32">
        <f t="shared" si="28"/>
        <v>2509.552941176471</v>
      </c>
      <c r="S85" s="32">
        <f t="shared" si="29"/>
        <v>2481.035294117647</v>
      </c>
      <c r="T85" s="26"/>
      <c r="U85" s="39">
        <v>0.15</v>
      </c>
    </row>
    <row r="86" spans="1:21" ht="20.25" customHeight="1">
      <c r="A86" s="27">
        <v>56</v>
      </c>
      <c r="B86" s="28" t="s">
        <v>134</v>
      </c>
      <c r="C86" s="27">
        <v>14</v>
      </c>
      <c r="D86" s="27">
        <v>60</v>
      </c>
      <c r="E86" s="35" t="s">
        <v>135</v>
      </c>
      <c r="F86" s="35"/>
      <c r="G86" s="35"/>
      <c r="H86" s="35"/>
      <c r="I86" s="35"/>
      <c r="J86" s="22">
        <v>2662</v>
      </c>
      <c r="K86" s="31">
        <f t="shared" si="21"/>
        <v>3131.764705882353</v>
      </c>
      <c r="L86" s="31">
        <f t="shared" si="22"/>
        <v>3037.8117647058825</v>
      </c>
      <c r="M86" s="31">
        <f t="shared" si="23"/>
        <v>3331.664580725908</v>
      </c>
      <c r="N86" s="32">
        <f t="shared" si="24"/>
        <v>2881.223529411765</v>
      </c>
      <c r="O86" s="32">
        <f t="shared" si="25"/>
        <v>2849.9058823529413</v>
      </c>
      <c r="P86" s="32">
        <f t="shared" si="26"/>
        <v>2818.588235294118</v>
      </c>
      <c r="Q86" s="32">
        <f t="shared" si="27"/>
        <v>2787.2705882352943</v>
      </c>
      <c r="R86" s="32">
        <f t="shared" si="28"/>
        <v>2755.9529411764706</v>
      </c>
      <c r="S86" s="32">
        <f t="shared" si="29"/>
        <v>2724.6352941176474</v>
      </c>
      <c r="T86" s="26"/>
      <c r="U86" s="39">
        <v>0.15</v>
      </c>
    </row>
    <row r="87" spans="1:21" ht="31.5" customHeight="1">
      <c r="A87" s="27">
        <v>57</v>
      </c>
      <c r="B87" s="75" t="s">
        <v>136</v>
      </c>
      <c r="C87" s="19">
        <v>14</v>
      </c>
      <c r="D87" s="19">
        <v>90</v>
      </c>
      <c r="E87" s="76" t="s">
        <v>137</v>
      </c>
      <c r="F87" s="76"/>
      <c r="G87" s="76"/>
      <c r="H87" s="76"/>
      <c r="I87" s="76"/>
      <c r="J87" s="22">
        <v>2728</v>
      </c>
      <c r="K87" s="31">
        <f t="shared" si="21"/>
        <v>3209.4117647058824</v>
      </c>
      <c r="L87" s="31">
        <f t="shared" si="22"/>
        <v>3113.1294117647058</v>
      </c>
      <c r="M87" s="31">
        <f t="shared" si="23"/>
        <v>3414.267834793492</v>
      </c>
      <c r="N87" s="32">
        <f t="shared" si="24"/>
        <v>2952.658823529412</v>
      </c>
      <c r="O87" s="32">
        <f t="shared" si="25"/>
        <v>2920.5647058823533</v>
      </c>
      <c r="P87" s="32">
        <f t="shared" si="26"/>
        <v>2888.470588235294</v>
      </c>
      <c r="Q87" s="32">
        <f t="shared" si="27"/>
        <v>2856.3764705882354</v>
      </c>
      <c r="R87" s="32">
        <f t="shared" si="28"/>
        <v>2824.2823529411767</v>
      </c>
      <c r="S87" s="32">
        <f t="shared" si="29"/>
        <v>2792.1882352941175</v>
      </c>
      <c r="T87" s="26"/>
      <c r="U87" s="39">
        <v>0.15</v>
      </c>
    </row>
    <row r="88" spans="1:21" ht="58.5" customHeight="1">
      <c r="A88" s="27">
        <v>58</v>
      </c>
      <c r="B88" s="75" t="s">
        <v>138</v>
      </c>
      <c r="C88" s="19">
        <v>14</v>
      </c>
      <c r="D88" s="19">
        <v>85</v>
      </c>
      <c r="E88" s="77" t="s">
        <v>139</v>
      </c>
      <c r="F88" s="77"/>
      <c r="G88" s="77"/>
      <c r="H88" s="77"/>
      <c r="I88" s="77"/>
      <c r="J88" s="22">
        <v>3014</v>
      </c>
      <c r="K88" s="31">
        <f t="shared" si="21"/>
        <v>3545.8823529411766</v>
      </c>
      <c r="L88" s="31">
        <f t="shared" si="22"/>
        <v>3439.505882352941</v>
      </c>
      <c r="M88" s="31">
        <f t="shared" si="23"/>
        <v>3772.215269086358</v>
      </c>
      <c r="N88" s="32">
        <f t="shared" si="24"/>
        <v>3262.2117647058826</v>
      </c>
      <c r="O88" s="32">
        <f t="shared" si="25"/>
        <v>3226.752941176471</v>
      </c>
      <c r="P88" s="32">
        <f t="shared" si="26"/>
        <v>3191.294117647059</v>
      </c>
      <c r="Q88" s="32">
        <f t="shared" si="27"/>
        <v>3155.835294117647</v>
      </c>
      <c r="R88" s="32">
        <f t="shared" si="28"/>
        <v>3120.3764705882354</v>
      </c>
      <c r="S88" s="32">
        <f t="shared" si="29"/>
        <v>3084.9176470588236</v>
      </c>
      <c r="T88" s="26"/>
      <c r="U88" s="39">
        <v>0.15</v>
      </c>
    </row>
    <row r="89" spans="1:21" ht="27.75" customHeight="1">
      <c r="A89" s="27">
        <v>59</v>
      </c>
      <c r="B89" s="28" t="s">
        <v>140</v>
      </c>
      <c r="C89" s="19">
        <v>14</v>
      </c>
      <c r="D89" s="19">
        <v>95</v>
      </c>
      <c r="E89" s="59" t="s">
        <v>141</v>
      </c>
      <c r="F89" s="59"/>
      <c r="G89" s="59"/>
      <c r="H89" s="59"/>
      <c r="I89" s="59"/>
      <c r="J89" s="22">
        <v>3624</v>
      </c>
      <c r="K89" s="31">
        <f t="shared" si="21"/>
        <v>4263.529411764706</v>
      </c>
      <c r="L89" s="31">
        <f t="shared" si="22"/>
        <v>4135.623529411765</v>
      </c>
      <c r="M89" s="31">
        <f t="shared" si="23"/>
        <v>4535.66958698373</v>
      </c>
      <c r="N89" s="32">
        <f t="shared" si="24"/>
        <v>3922.44705882353</v>
      </c>
      <c r="O89" s="32">
        <f t="shared" si="25"/>
        <v>3879.811764705883</v>
      </c>
      <c r="P89" s="32">
        <f t="shared" si="26"/>
        <v>3837.1764705882356</v>
      </c>
      <c r="Q89" s="32">
        <f t="shared" si="27"/>
        <v>3794.5411764705887</v>
      </c>
      <c r="R89" s="32">
        <f t="shared" si="28"/>
        <v>3751.9058823529417</v>
      </c>
      <c r="S89" s="32">
        <f t="shared" si="29"/>
        <v>3709.2705882352943</v>
      </c>
      <c r="T89" s="26"/>
      <c r="U89" s="39">
        <v>0.15</v>
      </c>
    </row>
    <row r="90" spans="1:21" ht="22.5" customHeight="1">
      <c r="A90" s="27">
        <v>60</v>
      </c>
      <c r="B90" s="28" t="s">
        <v>142</v>
      </c>
      <c r="C90" s="19">
        <v>14</v>
      </c>
      <c r="D90" s="19">
        <v>85</v>
      </c>
      <c r="E90" s="28" t="s">
        <v>143</v>
      </c>
      <c r="F90" s="28"/>
      <c r="G90" s="28"/>
      <c r="H90" s="28"/>
      <c r="I90" s="28"/>
      <c r="J90" s="22">
        <v>3174</v>
      </c>
      <c r="K90" s="31">
        <f t="shared" si="21"/>
        <v>3734.1176470588234</v>
      </c>
      <c r="L90" s="31">
        <f t="shared" si="22"/>
        <v>3622.0941176470587</v>
      </c>
      <c r="M90" s="31">
        <f t="shared" si="23"/>
        <v>3972.465581977472</v>
      </c>
      <c r="N90" s="32">
        <f t="shared" si="24"/>
        <v>3435.3882352941177</v>
      </c>
      <c r="O90" s="32">
        <f t="shared" si="25"/>
        <v>3398.0470588235294</v>
      </c>
      <c r="P90" s="32">
        <f t="shared" si="26"/>
        <v>3360.705882352941</v>
      </c>
      <c r="Q90" s="32">
        <f t="shared" si="27"/>
        <v>3323.364705882353</v>
      </c>
      <c r="R90" s="32">
        <f t="shared" si="28"/>
        <v>3286.0235294117647</v>
      </c>
      <c r="S90" s="32">
        <f t="shared" si="29"/>
        <v>3248.6823529411763</v>
      </c>
      <c r="T90" s="26"/>
      <c r="U90" s="39">
        <v>0.15</v>
      </c>
    </row>
    <row r="91" spans="1:21" ht="22.5" customHeight="1">
      <c r="A91" s="27">
        <v>61</v>
      </c>
      <c r="B91" s="28" t="s">
        <v>144</v>
      </c>
      <c r="C91" s="19">
        <v>14</v>
      </c>
      <c r="D91" s="19">
        <v>120</v>
      </c>
      <c r="E91" s="28" t="s">
        <v>145</v>
      </c>
      <c r="F91" s="28"/>
      <c r="G91" s="28"/>
      <c r="H91" s="28"/>
      <c r="I91" s="28"/>
      <c r="J91" s="22">
        <v>2862</v>
      </c>
      <c r="K91" s="31">
        <f t="shared" si="21"/>
        <v>3367.0588235294117</v>
      </c>
      <c r="L91" s="31">
        <f t="shared" si="22"/>
        <v>3266.0470588235294</v>
      </c>
      <c r="M91" s="31">
        <f t="shared" si="23"/>
        <v>3581.9774718398</v>
      </c>
      <c r="N91" s="32">
        <f t="shared" si="24"/>
        <v>3097.694117647059</v>
      </c>
      <c r="O91" s="32">
        <f t="shared" si="25"/>
        <v>3064.0235294117647</v>
      </c>
      <c r="P91" s="32">
        <f t="shared" si="26"/>
        <v>3030.3529411764707</v>
      </c>
      <c r="Q91" s="32">
        <f t="shared" si="27"/>
        <v>2996.6823529411763</v>
      </c>
      <c r="R91" s="32">
        <f t="shared" si="28"/>
        <v>2963.0117647058823</v>
      </c>
      <c r="S91" s="32">
        <f t="shared" si="29"/>
        <v>2929.3411764705884</v>
      </c>
      <c r="T91" s="26"/>
      <c r="U91" s="39">
        <v>0.15</v>
      </c>
    </row>
    <row r="92" spans="1:21" ht="34.5" customHeight="1">
      <c r="A92" s="27">
        <v>62</v>
      </c>
      <c r="B92" s="28" t="s">
        <v>146</v>
      </c>
      <c r="C92" s="19">
        <v>14</v>
      </c>
      <c r="D92" s="19">
        <v>120</v>
      </c>
      <c r="E92" s="59" t="s">
        <v>141</v>
      </c>
      <c r="F92" s="59"/>
      <c r="G92" s="59"/>
      <c r="H92" s="59"/>
      <c r="I92" s="59"/>
      <c r="J92" s="22">
        <v>2862</v>
      </c>
      <c r="K92" s="31">
        <f t="shared" si="21"/>
        <v>3367.0588235294117</v>
      </c>
      <c r="L92" s="31">
        <f t="shared" si="22"/>
        <v>3266.0470588235294</v>
      </c>
      <c r="M92" s="31">
        <f t="shared" si="23"/>
        <v>3581.9774718398</v>
      </c>
      <c r="N92" s="32">
        <f t="shared" si="24"/>
        <v>3097.694117647059</v>
      </c>
      <c r="O92" s="32">
        <f t="shared" si="25"/>
        <v>3064.0235294117647</v>
      </c>
      <c r="P92" s="32">
        <f t="shared" si="26"/>
        <v>3030.3529411764707</v>
      </c>
      <c r="Q92" s="32">
        <f t="shared" si="27"/>
        <v>2996.6823529411763</v>
      </c>
      <c r="R92" s="32">
        <f t="shared" si="28"/>
        <v>2963.0117647058823</v>
      </c>
      <c r="S92" s="32">
        <f t="shared" si="29"/>
        <v>2929.3411764705884</v>
      </c>
      <c r="T92" s="26"/>
      <c r="U92" s="39">
        <v>0.15</v>
      </c>
    </row>
    <row r="93" spans="1:21" ht="18" customHeight="1">
      <c r="A93" s="27">
        <v>61</v>
      </c>
      <c r="B93" s="28" t="s">
        <v>147</v>
      </c>
      <c r="C93" s="19">
        <v>14</v>
      </c>
      <c r="D93" s="19">
        <v>65</v>
      </c>
      <c r="E93" s="78" t="s">
        <v>148</v>
      </c>
      <c r="F93" s="78"/>
      <c r="G93" s="78"/>
      <c r="H93" s="78"/>
      <c r="I93" s="78"/>
      <c r="J93" s="22">
        <v>3380</v>
      </c>
      <c r="K93" s="31">
        <f t="shared" si="21"/>
        <v>3976.470588235294</v>
      </c>
      <c r="L93" s="31">
        <f t="shared" si="22"/>
        <v>3857.176470588235</v>
      </c>
      <c r="M93" s="31">
        <f t="shared" si="23"/>
        <v>4230.287859824782</v>
      </c>
      <c r="N93" s="32">
        <f t="shared" si="24"/>
        <v>3658.3529411764707</v>
      </c>
      <c r="O93" s="32">
        <f t="shared" si="25"/>
        <v>3618.588235294118</v>
      </c>
      <c r="P93" s="32">
        <f t="shared" si="26"/>
        <v>3578.823529411765</v>
      </c>
      <c r="Q93" s="32">
        <f t="shared" si="27"/>
        <v>3539.0588235294117</v>
      </c>
      <c r="R93" s="32">
        <f t="shared" si="28"/>
        <v>3499.294117647059</v>
      </c>
      <c r="S93" s="32">
        <f t="shared" si="29"/>
        <v>3459.529411764706</v>
      </c>
      <c r="T93" s="26"/>
      <c r="U93" s="39">
        <v>0.15</v>
      </c>
    </row>
    <row r="94" spans="1:21" ht="23.25" customHeight="1">
      <c r="A94" s="27">
        <v>62</v>
      </c>
      <c r="B94" s="28" t="s">
        <v>149</v>
      </c>
      <c r="C94" s="27">
        <v>12</v>
      </c>
      <c r="D94" s="27" t="s">
        <v>57</v>
      </c>
      <c r="E94" s="79" t="s">
        <v>150</v>
      </c>
      <c r="F94" s="79"/>
      <c r="G94" s="79"/>
      <c r="H94" s="79"/>
      <c r="I94" s="79"/>
      <c r="J94" s="22">
        <v>2548</v>
      </c>
      <c r="K94" s="31">
        <f t="shared" si="21"/>
        <v>2997.6470588235293</v>
      </c>
      <c r="L94" s="31">
        <f t="shared" si="22"/>
        <v>2907.7176470588233</v>
      </c>
      <c r="M94" s="31">
        <f t="shared" si="23"/>
        <v>3188.9862327909887</v>
      </c>
      <c r="N94" s="32">
        <f t="shared" si="24"/>
        <v>2757.835294117647</v>
      </c>
      <c r="O94" s="32">
        <f t="shared" si="25"/>
        <v>2727.858823529412</v>
      </c>
      <c r="P94" s="32">
        <f t="shared" si="26"/>
        <v>2697.8823529411766</v>
      </c>
      <c r="Q94" s="32">
        <f t="shared" si="27"/>
        <v>2667.9058823529413</v>
      </c>
      <c r="R94" s="32">
        <f t="shared" si="28"/>
        <v>2637.929411764706</v>
      </c>
      <c r="S94" s="32">
        <f t="shared" si="29"/>
        <v>2607.9529411764706</v>
      </c>
      <c r="T94" s="26"/>
      <c r="U94" s="39">
        <v>0.15</v>
      </c>
    </row>
    <row r="95" spans="1:21" ht="29.25" customHeight="1">
      <c r="A95" s="27">
        <v>63</v>
      </c>
      <c r="B95" s="28" t="s">
        <v>151</v>
      </c>
      <c r="C95" s="27">
        <v>12</v>
      </c>
      <c r="D95" s="27" t="s">
        <v>57</v>
      </c>
      <c r="E95" s="80" t="s">
        <v>152</v>
      </c>
      <c r="F95" s="80"/>
      <c r="G95" s="80"/>
      <c r="H95" s="80"/>
      <c r="I95" s="80"/>
      <c r="J95" s="22">
        <v>2197</v>
      </c>
      <c r="K95" s="31">
        <f t="shared" si="21"/>
        <v>2584.7058823529414</v>
      </c>
      <c r="L95" s="31">
        <f t="shared" si="22"/>
        <v>2507.1647058823532</v>
      </c>
      <c r="M95" s="31">
        <f t="shared" si="23"/>
        <v>2749.687108886108</v>
      </c>
      <c r="N95" s="32">
        <f t="shared" si="24"/>
        <v>2377.9294117647064</v>
      </c>
      <c r="O95" s="32">
        <f t="shared" si="25"/>
        <v>2352.082352941177</v>
      </c>
      <c r="P95" s="32">
        <f t="shared" si="26"/>
        <v>2326.2352941176473</v>
      </c>
      <c r="Q95" s="32">
        <f t="shared" si="27"/>
        <v>2300.3882352941177</v>
      </c>
      <c r="R95" s="32">
        <f t="shared" si="28"/>
        <v>2274.5411764705887</v>
      </c>
      <c r="S95" s="32">
        <f t="shared" si="29"/>
        <v>2248.694117647059</v>
      </c>
      <c r="T95" s="26"/>
      <c r="U95" s="39">
        <v>0.15</v>
      </c>
    </row>
    <row r="96" spans="1:21" ht="19.5" customHeight="1">
      <c r="A96" s="27">
        <v>64</v>
      </c>
      <c r="B96" s="28" t="s">
        <v>153</v>
      </c>
      <c r="C96" s="27">
        <v>12</v>
      </c>
      <c r="D96" s="27" t="s">
        <v>57</v>
      </c>
      <c r="E96" s="81" t="s">
        <v>154</v>
      </c>
      <c r="F96" s="81"/>
      <c r="G96" s="81"/>
      <c r="H96" s="81"/>
      <c r="I96" s="81"/>
      <c r="J96" s="22">
        <v>2630</v>
      </c>
      <c r="K96" s="31">
        <f t="shared" si="21"/>
        <v>3094.1176470588234</v>
      </c>
      <c r="L96" s="31">
        <f t="shared" si="22"/>
        <v>3001.2941176470586</v>
      </c>
      <c r="M96" s="31">
        <f t="shared" si="23"/>
        <v>3291.6145181476845</v>
      </c>
      <c r="N96" s="32">
        <f t="shared" si="24"/>
        <v>2846.5882352941176</v>
      </c>
      <c r="O96" s="32">
        <f t="shared" si="25"/>
        <v>2815.6470588235293</v>
      </c>
      <c r="P96" s="32">
        <f t="shared" si="26"/>
        <v>2784.705882352941</v>
      </c>
      <c r="Q96" s="32">
        <f t="shared" si="27"/>
        <v>2753.7647058823527</v>
      </c>
      <c r="R96" s="32">
        <f t="shared" si="28"/>
        <v>2722.8235294117644</v>
      </c>
      <c r="S96" s="32">
        <f t="shared" si="29"/>
        <v>2691.8823529411766</v>
      </c>
      <c r="T96" s="26"/>
      <c r="U96" s="39">
        <v>0.15</v>
      </c>
    </row>
    <row r="97" spans="1:21" ht="16.5" customHeight="1">
      <c r="A97" s="27">
        <v>65</v>
      </c>
      <c r="B97" s="28" t="s">
        <v>155</v>
      </c>
      <c r="C97" s="27">
        <v>12</v>
      </c>
      <c r="D97" s="27" t="s">
        <v>57</v>
      </c>
      <c r="E97" s="55" t="s">
        <v>156</v>
      </c>
      <c r="F97" s="55"/>
      <c r="G97" s="55"/>
      <c r="H97" s="55"/>
      <c r="I97" s="55"/>
      <c r="J97" s="22">
        <v>2682</v>
      </c>
      <c r="K97" s="31">
        <f t="shared" si="21"/>
        <v>3155.294117647059</v>
      </c>
      <c r="L97" s="31">
        <f t="shared" si="22"/>
        <v>3060.635294117647</v>
      </c>
      <c r="M97" s="31">
        <f t="shared" si="23"/>
        <v>3356.695869837297</v>
      </c>
      <c r="N97" s="32">
        <f t="shared" si="24"/>
        <v>2902.8705882352942</v>
      </c>
      <c r="O97" s="32">
        <f t="shared" si="25"/>
        <v>2871.3176470588237</v>
      </c>
      <c r="P97" s="32">
        <f t="shared" si="26"/>
        <v>2839.764705882353</v>
      </c>
      <c r="Q97" s="32">
        <f t="shared" si="27"/>
        <v>2808.2117647058826</v>
      </c>
      <c r="R97" s="32">
        <f t="shared" si="28"/>
        <v>2776.658823529412</v>
      </c>
      <c r="S97" s="32">
        <f t="shared" si="29"/>
        <v>2745.1058823529415</v>
      </c>
      <c r="T97" s="26"/>
      <c r="U97" s="39">
        <v>0.15</v>
      </c>
    </row>
    <row r="98" spans="1:21" ht="22.5" customHeight="1">
      <c r="A98" s="27">
        <v>66</v>
      </c>
      <c r="B98" s="28" t="s">
        <v>157</v>
      </c>
      <c r="C98" s="27">
        <v>12</v>
      </c>
      <c r="D98" s="27" t="s">
        <v>158</v>
      </c>
      <c r="E98" s="55" t="s">
        <v>159</v>
      </c>
      <c r="F98" s="55"/>
      <c r="G98" s="55"/>
      <c r="H98" s="55"/>
      <c r="I98" s="55"/>
      <c r="J98" s="22">
        <v>2361</v>
      </c>
      <c r="K98" s="31">
        <f t="shared" si="21"/>
        <v>2777.6470588235293</v>
      </c>
      <c r="L98" s="31">
        <f t="shared" si="22"/>
        <v>2694.3176470588232</v>
      </c>
      <c r="M98" s="31">
        <f t="shared" si="23"/>
        <v>2954.9436795994993</v>
      </c>
      <c r="N98" s="32">
        <f t="shared" si="24"/>
        <v>2555.435294117647</v>
      </c>
      <c r="O98" s="32">
        <f t="shared" si="25"/>
        <v>2527.6588235294116</v>
      </c>
      <c r="P98" s="32">
        <f t="shared" si="26"/>
        <v>2499.8823529411766</v>
      </c>
      <c r="Q98" s="32">
        <f t="shared" si="27"/>
        <v>2472.105882352941</v>
      </c>
      <c r="R98" s="32">
        <f t="shared" si="28"/>
        <v>2444.3294117647056</v>
      </c>
      <c r="S98" s="32">
        <f t="shared" si="29"/>
        <v>2416.5529411764705</v>
      </c>
      <c r="T98" s="26"/>
      <c r="U98" s="39">
        <v>0.15</v>
      </c>
    </row>
    <row r="99" spans="1:21" ht="24.75" customHeight="1">
      <c r="A99" s="27">
        <v>67</v>
      </c>
      <c r="B99" s="28" t="s">
        <v>160</v>
      </c>
      <c r="C99" s="27">
        <v>12</v>
      </c>
      <c r="D99" s="27" t="s">
        <v>57</v>
      </c>
      <c r="E99" s="35" t="s">
        <v>161</v>
      </c>
      <c r="F99" s="35"/>
      <c r="G99" s="35"/>
      <c r="H99" s="35"/>
      <c r="I99" s="35"/>
      <c r="J99" s="22">
        <v>2347</v>
      </c>
      <c r="K99" s="31">
        <f t="shared" si="21"/>
        <v>2761.1764705882356</v>
      </c>
      <c r="L99" s="31">
        <f t="shared" si="22"/>
        <v>2678.3411764705884</v>
      </c>
      <c r="M99" s="31">
        <f t="shared" si="23"/>
        <v>2937.4217772215275</v>
      </c>
      <c r="N99" s="32">
        <f t="shared" si="24"/>
        <v>2540.2823529411767</v>
      </c>
      <c r="O99" s="32">
        <f t="shared" si="25"/>
        <v>2512.6705882352944</v>
      </c>
      <c r="P99" s="32">
        <f t="shared" si="26"/>
        <v>2485.058823529412</v>
      </c>
      <c r="Q99" s="32">
        <f t="shared" si="27"/>
        <v>2457.44705882353</v>
      </c>
      <c r="R99" s="32">
        <f t="shared" si="28"/>
        <v>2429.835294117647</v>
      </c>
      <c r="S99" s="32">
        <f t="shared" si="29"/>
        <v>2402.223529411765</v>
      </c>
      <c r="T99" s="26"/>
      <c r="U99" s="39">
        <v>0.15</v>
      </c>
    </row>
    <row r="100" spans="1:21" ht="22.5" customHeight="1">
      <c r="A100" s="27">
        <v>68</v>
      </c>
      <c r="B100" s="28" t="s">
        <v>162</v>
      </c>
      <c r="C100" s="27">
        <v>12</v>
      </c>
      <c r="D100" s="27" t="s">
        <v>57</v>
      </c>
      <c r="E100" s="35" t="s">
        <v>163</v>
      </c>
      <c r="F100" s="35"/>
      <c r="G100" s="35"/>
      <c r="H100" s="35"/>
      <c r="I100" s="35"/>
      <c r="J100" s="22">
        <v>2862</v>
      </c>
      <c r="K100" s="31">
        <f t="shared" si="21"/>
        <v>3367.0588235294117</v>
      </c>
      <c r="L100" s="31">
        <f t="shared" si="22"/>
        <v>3266.0470588235294</v>
      </c>
      <c r="M100" s="31">
        <f t="shared" si="23"/>
        <v>3581.9774718398</v>
      </c>
      <c r="N100" s="32">
        <f t="shared" si="24"/>
        <v>3097.694117647059</v>
      </c>
      <c r="O100" s="32">
        <f t="shared" si="25"/>
        <v>3064.0235294117647</v>
      </c>
      <c r="P100" s="32">
        <f t="shared" si="26"/>
        <v>3030.3529411764707</v>
      </c>
      <c r="Q100" s="32">
        <f t="shared" si="27"/>
        <v>2996.6823529411763</v>
      </c>
      <c r="R100" s="32">
        <f t="shared" si="28"/>
        <v>2963.0117647058823</v>
      </c>
      <c r="S100" s="32">
        <f t="shared" si="29"/>
        <v>2929.3411764705884</v>
      </c>
      <c r="T100" s="26"/>
      <c r="U100" s="39">
        <v>0.15</v>
      </c>
    </row>
    <row r="101" spans="1:21" ht="28.5" customHeight="1">
      <c r="A101" s="27">
        <v>69</v>
      </c>
      <c r="B101" s="28" t="s">
        <v>164</v>
      </c>
      <c r="C101" s="27">
        <v>12</v>
      </c>
      <c r="D101" s="27" t="s">
        <v>57</v>
      </c>
      <c r="E101" s="41" t="s">
        <v>165</v>
      </c>
      <c r="F101" s="41"/>
      <c r="G101" s="41"/>
      <c r="H101" s="41"/>
      <c r="I101" s="41"/>
      <c r="J101" s="22">
        <v>2862</v>
      </c>
      <c r="K101" s="31">
        <f t="shared" si="21"/>
        <v>3367.0588235294117</v>
      </c>
      <c r="L101" s="31">
        <f t="shared" si="22"/>
        <v>3266.0470588235294</v>
      </c>
      <c r="M101" s="31">
        <f t="shared" si="23"/>
        <v>3581.9774718398</v>
      </c>
      <c r="N101" s="32">
        <f t="shared" si="24"/>
        <v>3097.694117647059</v>
      </c>
      <c r="O101" s="32">
        <f t="shared" si="25"/>
        <v>3064.0235294117647</v>
      </c>
      <c r="P101" s="32">
        <f t="shared" si="26"/>
        <v>3030.3529411764707</v>
      </c>
      <c r="Q101" s="32">
        <f t="shared" si="27"/>
        <v>2996.6823529411763</v>
      </c>
      <c r="R101" s="32">
        <f t="shared" si="28"/>
        <v>2963.0117647058823</v>
      </c>
      <c r="S101" s="32">
        <f t="shared" si="29"/>
        <v>2929.3411764705884</v>
      </c>
      <c r="T101" s="26"/>
      <c r="U101" s="39">
        <v>0.15</v>
      </c>
    </row>
    <row r="102" spans="1:21" ht="20.25" customHeight="1">
      <c r="A102" s="27">
        <v>70</v>
      </c>
      <c r="B102" s="28" t="s">
        <v>166</v>
      </c>
      <c r="C102" s="27">
        <v>12</v>
      </c>
      <c r="D102" s="27" t="s">
        <v>54</v>
      </c>
      <c r="E102" s="35" t="s">
        <v>163</v>
      </c>
      <c r="F102" s="35"/>
      <c r="G102" s="35"/>
      <c r="H102" s="35"/>
      <c r="I102" s="35"/>
      <c r="J102" s="22">
        <v>2978</v>
      </c>
      <c r="K102" s="31">
        <f t="shared" si="21"/>
        <v>3503.529411764706</v>
      </c>
      <c r="L102" s="31">
        <f t="shared" si="22"/>
        <v>3398.423529411765</v>
      </c>
      <c r="M102" s="31">
        <f t="shared" si="23"/>
        <v>3727.1589486858575</v>
      </c>
      <c r="N102" s="32">
        <f t="shared" si="24"/>
        <v>3223.2470588235296</v>
      </c>
      <c r="O102" s="32">
        <f t="shared" si="25"/>
        <v>3188.2117647058826</v>
      </c>
      <c r="P102" s="32">
        <f t="shared" si="26"/>
        <v>3153.176470588235</v>
      </c>
      <c r="Q102" s="32">
        <f t="shared" si="27"/>
        <v>3118.141176470588</v>
      </c>
      <c r="R102" s="32">
        <f t="shared" si="28"/>
        <v>3083.105882352941</v>
      </c>
      <c r="S102" s="32">
        <f t="shared" si="29"/>
        <v>3048.070588235294</v>
      </c>
      <c r="T102" s="26"/>
      <c r="U102" s="39">
        <v>0.15</v>
      </c>
    </row>
    <row r="103" spans="1:21" ht="15.75" customHeight="1">
      <c r="A103" s="27">
        <v>71</v>
      </c>
      <c r="B103" s="28" t="s">
        <v>53</v>
      </c>
      <c r="C103" s="27">
        <v>12</v>
      </c>
      <c r="D103" s="27" t="s">
        <v>54</v>
      </c>
      <c r="E103" s="59" t="s">
        <v>167</v>
      </c>
      <c r="F103" s="59"/>
      <c r="G103" s="59"/>
      <c r="H103" s="59"/>
      <c r="I103" s="59"/>
      <c r="J103" s="22">
        <v>2978</v>
      </c>
      <c r="K103" s="31">
        <f t="shared" si="21"/>
        <v>3503.529411764706</v>
      </c>
      <c r="L103" s="31">
        <f t="shared" si="22"/>
        <v>3398.423529411765</v>
      </c>
      <c r="M103" s="31">
        <f t="shared" si="23"/>
        <v>3727.1589486858575</v>
      </c>
      <c r="N103" s="32">
        <f t="shared" si="24"/>
        <v>3223.2470588235296</v>
      </c>
      <c r="O103" s="32">
        <f t="shared" si="25"/>
        <v>3188.2117647058826</v>
      </c>
      <c r="P103" s="32">
        <f t="shared" si="26"/>
        <v>3153.176470588235</v>
      </c>
      <c r="Q103" s="32">
        <f t="shared" si="27"/>
        <v>3118.141176470588</v>
      </c>
      <c r="R103" s="32">
        <f t="shared" si="28"/>
        <v>3083.105882352941</v>
      </c>
      <c r="S103" s="32">
        <f t="shared" si="29"/>
        <v>3048.070588235294</v>
      </c>
      <c r="T103" s="26"/>
      <c r="U103" s="39">
        <v>0.15</v>
      </c>
    </row>
    <row r="104" spans="1:21" ht="15.75">
      <c r="A104" s="27">
        <v>72</v>
      </c>
      <c r="B104" s="82" t="s">
        <v>168</v>
      </c>
      <c r="C104" s="83">
        <v>12</v>
      </c>
      <c r="D104" s="83" t="s">
        <v>169</v>
      </c>
      <c r="E104" s="84" t="s">
        <v>170</v>
      </c>
      <c r="F104" s="85"/>
      <c r="G104" s="85"/>
      <c r="H104" s="85"/>
      <c r="I104" s="86"/>
      <c r="J104" s="22">
        <v>2991</v>
      </c>
      <c r="K104" s="31">
        <f t="shared" si="21"/>
        <v>3518.823529411765</v>
      </c>
      <c r="L104" s="31">
        <f t="shared" si="22"/>
        <v>3413.258823529412</v>
      </c>
      <c r="M104" s="31">
        <f t="shared" si="23"/>
        <v>3743.4292866082606</v>
      </c>
      <c r="N104" s="32">
        <f t="shared" si="24"/>
        <v>3237.3176470588237</v>
      </c>
      <c r="O104" s="32">
        <f t="shared" si="25"/>
        <v>3202.129411764706</v>
      </c>
      <c r="P104" s="32">
        <f t="shared" si="26"/>
        <v>3166.9411764705883</v>
      </c>
      <c r="Q104" s="32">
        <f t="shared" si="27"/>
        <v>3131.752941176471</v>
      </c>
      <c r="R104" s="32">
        <f t="shared" si="28"/>
        <v>3096.564705882353</v>
      </c>
      <c r="S104" s="32">
        <f t="shared" si="29"/>
        <v>3061.3764705882354</v>
      </c>
      <c r="T104" s="26"/>
      <c r="U104" s="39">
        <v>0.15</v>
      </c>
    </row>
    <row r="105" spans="1:21" ht="15.75">
      <c r="A105" s="27">
        <v>73</v>
      </c>
      <c r="B105" s="82" t="s">
        <v>171</v>
      </c>
      <c r="C105" s="83">
        <v>12</v>
      </c>
      <c r="D105" s="83" t="s">
        <v>172</v>
      </c>
      <c r="E105" s="84" t="s">
        <v>173</v>
      </c>
      <c r="F105" s="85"/>
      <c r="G105" s="85"/>
      <c r="H105" s="85"/>
      <c r="I105" s="86"/>
      <c r="J105" s="22">
        <v>2654</v>
      </c>
      <c r="K105" s="31">
        <f t="shared" si="21"/>
        <v>3122.3529411764707</v>
      </c>
      <c r="L105" s="31">
        <f t="shared" si="22"/>
        <v>3028.6823529411763</v>
      </c>
      <c r="M105" s="31">
        <f t="shared" si="23"/>
        <v>3321.652065081352</v>
      </c>
      <c r="N105" s="32">
        <f t="shared" si="24"/>
        <v>2872.5647058823533</v>
      </c>
      <c r="O105" s="32">
        <f t="shared" si="25"/>
        <v>2841.3411764705884</v>
      </c>
      <c r="P105" s="32">
        <f t="shared" si="26"/>
        <v>2810.117647058824</v>
      </c>
      <c r="Q105" s="32">
        <f t="shared" si="27"/>
        <v>2778.894117647059</v>
      </c>
      <c r="R105" s="32">
        <f t="shared" si="28"/>
        <v>2747.6705882352944</v>
      </c>
      <c r="S105" s="32">
        <f t="shared" si="29"/>
        <v>2716.4470588235295</v>
      </c>
      <c r="T105" s="26"/>
      <c r="U105" s="39">
        <v>0.15</v>
      </c>
    </row>
    <row r="106" spans="1:21" ht="15.75">
      <c r="A106" s="27">
        <v>74</v>
      </c>
      <c r="B106" s="82" t="s">
        <v>174</v>
      </c>
      <c r="C106" s="83">
        <v>12</v>
      </c>
      <c r="D106" s="83" t="s">
        <v>169</v>
      </c>
      <c r="E106" s="84" t="s">
        <v>148</v>
      </c>
      <c r="F106" s="85"/>
      <c r="G106" s="85"/>
      <c r="H106" s="85"/>
      <c r="I106" s="86"/>
      <c r="J106" s="22">
        <v>2654</v>
      </c>
      <c r="K106" s="31">
        <f t="shared" si="21"/>
        <v>3122.3529411764707</v>
      </c>
      <c r="L106" s="31">
        <f t="shared" si="22"/>
        <v>3028.6823529411763</v>
      </c>
      <c r="M106" s="31">
        <f t="shared" si="23"/>
        <v>3321.652065081352</v>
      </c>
      <c r="N106" s="32">
        <f t="shared" si="24"/>
        <v>2872.5647058823533</v>
      </c>
      <c r="O106" s="32">
        <f t="shared" si="25"/>
        <v>2841.3411764705884</v>
      </c>
      <c r="P106" s="32">
        <f t="shared" si="26"/>
        <v>2810.117647058824</v>
      </c>
      <c r="Q106" s="32">
        <f t="shared" si="27"/>
        <v>2778.894117647059</v>
      </c>
      <c r="R106" s="32">
        <f t="shared" si="28"/>
        <v>2747.6705882352944</v>
      </c>
      <c r="S106" s="32">
        <f t="shared" si="29"/>
        <v>2716.4470588235295</v>
      </c>
      <c r="T106" s="26"/>
      <c r="U106" s="39">
        <v>0.15</v>
      </c>
    </row>
    <row r="107" spans="1:8" ht="15.75">
      <c r="A107" s="87"/>
      <c r="B107" s="88"/>
      <c r="C107" s="89"/>
      <c r="D107" s="89"/>
      <c r="E107" s="89"/>
      <c r="F107" s="89"/>
      <c r="G107" s="89"/>
      <c r="H107" s="90"/>
    </row>
    <row r="108" spans="1:8" ht="15.75">
      <c r="A108" s="87"/>
      <c r="B108" s="88"/>
      <c r="C108" s="89"/>
      <c r="D108" s="89"/>
      <c r="E108" s="89"/>
      <c r="F108" s="89"/>
      <c r="G108" s="89"/>
      <c r="H108" s="90"/>
    </row>
    <row r="109" spans="1:8" ht="15.75">
      <c r="A109" s="91"/>
      <c r="B109" s="92"/>
      <c r="C109" s="93"/>
      <c r="D109" s="93"/>
      <c r="E109" s="93"/>
      <c r="F109" s="93"/>
      <c r="G109" s="93"/>
      <c r="H109" s="93"/>
    </row>
    <row r="110" spans="2:21" s="94" customFormat="1" ht="18">
      <c r="B110" s="95"/>
      <c r="C110" s="96"/>
      <c r="D110" s="96"/>
      <c r="E110" s="96"/>
      <c r="F110" s="96"/>
      <c r="G110" s="96"/>
      <c r="H110" s="96"/>
      <c r="I110" s="96"/>
      <c r="P110" s="97"/>
      <c r="Q110" s="98"/>
      <c r="R110" s="98"/>
      <c r="S110" s="98"/>
      <c r="T110" s="5"/>
      <c r="U110" s="98"/>
    </row>
    <row r="111" spans="2:21" s="94" customFormat="1" ht="18">
      <c r="B111" s="95"/>
      <c r="C111" s="96"/>
      <c r="D111" s="96"/>
      <c r="E111" s="96"/>
      <c r="F111" s="96"/>
      <c r="G111" s="96"/>
      <c r="H111" s="96"/>
      <c r="I111" s="96"/>
      <c r="P111" s="97"/>
      <c r="Q111" s="98"/>
      <c r="R111" s="98"/>
      <c r="S111" s="98"/>
      <c r="T111" s="5"/>
      <c r="U111" s="98"/>
    </row>
    <row r="112" spans="1:23" s="94" customFormat="1" ht="18">
      <c r="A112" s="99"/>
      <c r="B112" s="95" t="s">
        <v>175</v>
      </c>
      <c r="C112" s="99"/>
      <c r="D112" s="99"/>
      <c r="E112" s="99"/>
      <c r="F112" s="99"/>
      <c r="G112" s="99"/>
      <c r="H112" s="99"/>
      <c r="I112" s="99"/>
      <c r="J112" s="100"/>
      <c r="K112" s="100"/>
      <c r="L112" s="100"/>
      <c r="M112" s="100"/>
      <c r="N112" s="100"/>
      <c r="O112" s="100"/>
      <c r="P112" s="101"/>
      <c r="Q112" s="102"/>
      <c r="R112" s="102"/>
      <c r="S112" s="102"/>
      <c r="T112" s="102"/>
      <c r="U112" s="102"/>
      <c r="V112" s="102"/>
      <c r="W112" s="102"/>
    </row>
    <row r="113" spans="1:23" s="94" customFormat="1" ht="18">
      <c r="A113" s="99"/>
      <c r="B113" s="95"/>
      <c r="C113" s="99"/>
      <c r="D113" s="99"/>
      <c r="E113" s="99"/>
      <c r="F113" s="99"/>
      <c r="G113" s="99"/>
      <c r="H113" s="99"/>
      <c r="I113" s="99"/>
      <c r="J113" s="100"/>
      <c r="K113" s="100"/>
      <c r="L113" s="100"/>
      <c r="M113" s="100"/>
      <c r="N113" s="100"/>
      <c r="O113" s="100"/>
      <c r="P113" s="101"/>
      <c r="Q113" s="102"/>
      <c r="R113" s="102"/>
      <c r="S113" s="102"/>
      <c r="T113" s="102"/>
      <c r="U113" s="102"/>
      <c r="V113" s="102"/>
      <c r="W113" s="102"/>
    </row>
    <row r="114" spans="1:23" s="94" customFormat="1" ht="18">
      <c r="A114" s="99"/>
      <c r="B114" s="95" t="s">
        <v>176</v>
      </c>
      <c r="C114" s="99"/>
      <c r="D114" s="99"/>
      <c r="E114" s="99"/>
      <c r="F114" s="103" t="s">
        <v>177</v>
      </c>
      <c r="G114" s="103"/>
      <c r="H114" s="103"/>
      <c r="I114" s="99"/>
      <c r="J114" s="100"/>
      <c r="K114" s="100"/>
      <c r="L114" s="100"/>
      <c r="M114" s="100"/>
      <c r="N114" s="100"/>
      <c r="O114" s="100"/>
      <c r="P114" s="101"/>
      <c r="Q114" s="102"/>
      <c r="R114" s="102"/>
      <c r="S114" s="102"/>
      <c r="T114" s="102"/>
      <c r="U114" s="102"/>
      <c r="V114" s="102"/>
      <c r="W114" s="102"/>
    </row>
    <row r="115" spans="1:23" s="94" customFormat="1" ht="18">
      <c r="A115" s="99"/>
      <c r="B115" s="95"/>
      <c r="C115" s="99"/>
      <c r="D115" s="99"/>
      <c r="E115" s="99"/>
      <c r="F115" s="104"/>
      <c r="G115" s="104"/>
      <c r="H115" s="104"/>
      <c r="I115" s="99"/>
      <c r="J115" s="100"/>
      <c r="K115" s="100"/>
      <c r="L115" s="100"/>
      <c r="M115" s="100"/>
      <c r="N115" s="100"/>
      <c r="O115" s="100"/>
      <c r="P115" s="101"/>
      <c r="Q115" s="102"/>
      <c r="R115" s="102"/>
      <c r="S115" s="102"/>
      <c r="T115" s="102"/>
      <c r="U115" s="102"/>
      <c r="V115" s="102"/>
      <c r="W115" s="102"/>
    </row>
    <row r="116" spans="1:23" s="94" customFormat="1" ht="18">
      <c r="A116" s="99"/>
      <c r="B116" s="95" t="s">
        <v>178</v>
      </c>
      <c r="C116" s="99"/>
      <c r="D116" s="99"/>
      <c r="E116" s="99"/>
      <c r="F116" s="103" t="s">
        <v>179</v>
      </c>
      <c r="G116" s="103"/>
      <c r="H116" s="103"/>
      <c r="I116" s="99"/>
      <c r="J116" s="100"/>
      <c r="K116" s="100"/>
      <c r="L116" s="100"/>
      <c r="M116" s="100"/>
      <c r="N116" s="100"/>
      <c r="O116" s="100"/>
      <c r="P116" s="101"/>
      <c r="Q116" s="102"/>
      <c r="R116" s="102"/>
      <c r="S116" s="102"/>
      <c r="T116" s="102"/>
      <c r="U116" s="102"/>
      <c r="V116" s="102"/>
      <c r="W116" s="102"/>
    </row>
  </sheetData>
  <sheetProtection selectLockedCells="1" selectUnlockedCells="1"/>
  <mergeCells count="116">
    <mergeCell ref="D10:H10"/>
    <mergeCell ref="B11:I11"/>
    <mergeCell ref="A12:A14"/>
    <mergeCell ref="B12:B14"/>
    <mergeCell ref="C12:D12"/>
    <mergeCell ref="E12:I14"/>
    <mergeCell ref="J12:J14"/>
    <mergeCell ref="K12:K14"/>
    <mergeCell ref="T12:T13"/>
    <mergeCell ref="U12:U14"/>
    <mergeCell ref="C13:D13"/>
    <mergeCell ref="L13:L14"/>
    <mergeCell ref="M13:M14"/>
    <mergeCell ref="N13:N14"/>
    <mergeCell ref="O13:O14"/>
    <mergeCell ref="P13:P14"/>
    <mergeCell ref="Q13:Q14"/>
    <mergeCell ref="R13:R14"/>
    <mergeCell ref="S13:S14"/>
    <mergeCell ref="E15:I23"/>
    <mergeCell ref="E24:I24"/>
    <mergeCell ref="E25:I25"/>
    <mergeCell ref="E26:I26"/>
    <mergeCell ref="E27:I27"/>
    <mergeCell ref="E28:I28"/>
    <mergeCell ref="E29:I29"/>
    <mergeCell ref="E30:I30"/>
    <mergeCell ref="E31:I31"/>
    <mergeCell ref="E32:I32"/>
    <mergeCell ref="E33:I33"/>
    <mergeCell ref="E34:I34"/>
    <mergeCell ref="A36:I36"/>
    <mergeCell ref="B38:I38"/>
    <mergeCell ref="A39:A41"/>
    <mergeCell ref="B39:B41"/>
    <mergeCell ref="C39:D39"/>
    <mergeCell ref="E39:I41"/>
    <mergeCell ref="J39:J41"/>
    <mergeCell ref="K39:K41"/>
    <mergeCell ref="T39:T40"/>
    <mergeCell ref="U39:U41"/>
    <mergeCell ref="C40:D40"/>
    <mergeCell ref="L40:L41"/>
    <mergeCell ref="M40:M41"/>
    <mergeCell ref="N40:N41"/>
    <mergeCell ref="O40:O41"/>
    <mergeCell ref="P40:P41"/>
    <mergeCell ref="Q40:Q41"/>
    <mergeCell ref="R40:R41"/>
    <mergeCell ref="S40:S41"/>
    <mergeCell ref="E42:I42"/>
    <mergeCell ref="E43:I43"/>
    <mergeCell ref="E44:I44"/>
    <mergeCell ref="E45:I45"/>
    <mergeCell ref="E46:I46"/>
    <mergeCell ref="E47:I47"/>
    <mergeCell ref="E48:I48"/>
    <mergeCell ref="E49:I49"/>
    <mergeCell ref="E50:I50"/>
    <mergeCell ref="E51:I51"/>
    <mergeCell ref="E52:I52"/>
    <mergeCell ref="E53:I53"/>
    <mergeCell ref="E54:I54"/>
    <mergeCell ref="E55:I55"/>
    <mergeCell ref="E56:I56"/>
    <mergeCell ref="E57:I57"/>
    <mergeCell ref="E58:I58"/>
    <mergeCell ref="E59:I59"/>
    <mergeCell ref="E60:I60"/>
    <mergeCell ref="E61:I61"/>
    <mergeCell ref="E62:I62"/>
    <mergeCell ref="E63:I63"/>
    <mergeCell ref="E64:I64"/>
    <mergeCell ref="E65:I65"/>
    <mergeCell ref="E66:I66"/>
    <mergeCell ref="E67:I67"/>
    <mergeCell ref="A74:A76"/>
    <mergeCell ref="B74:B76"/>
    <mergeCell ref="C74:D74"/>
    <mergeCell ref="E74:I76"/>
    <mergeCell ref="J74:J76"/>
    <mergeCell ref="K74:K76"/>
    <mergeCell ref="T74:T75"/>
    <mergeCell ref="U74:U75"/>
    <mergeCell ref="C75:D75"/>
    <mergeCell ref="L75:L76"/>
    <mergeCell ref="M75:M76"/>
    <mergeCell ref="E77:I77"/>
    <mergeCell ref="E78:I78"/>
    <mergeCell ref="E79:I79"/>
    <mergeCell ref="E80:I80"/>
    <mergeCell ref="E81:I81"/>
    <mergeCell ref="E82:I82"/>
    <mergeCell ref="E83:I83"/>
    <mergeCell ref="E84:I84"/>
    <mergeCell ref="E85:I85"/>
    <mergeCell ref="E86:I86"/>
    <mergeCell ref="E87:I87"/>
    <mergeCell ref="E88:I88"/>
    <mergeCell ref="E89:I89"/>
    <mergeCell ref="E90:I90"/>
    <mergeCell ref="E91:I91"/>
    <mergeCell ref="E92:I92"/>
    <mergeCell ref="E93:I93"/>
    <mergeCell ref="E94:I94"/>
    <mergeCell ref="E95:I95"/>
    <mergeCell ref="E96:I96"/>
    <mergeCell ref="E97:I97"/>
    <mergeCell ref="E98:I98"/>
    <mergeCell ref="E99:I99"/>
    <mergeCell ref="E100:I100"/>
    <mergeCell ref="E101:I101"/>
    <mergeCell ref="E102:I102"/>
    <mergeCell ref="E103:I103"/>
    <mergeCell ref="F114:H114"/>
    <mergeCell ref="F116:H116"/>
  </mergeCells>
  <hyperlinks>
    <hyperlink ref="I6" r:id="rId1" display="Отдел продаж: +7 (8352) 63-10-71, 53-12-59"/>
  </hyperlinks>
  <printOptions/>
  <pageMargins left="0" right="0" top="0.39375" bottom="0.39375" header="0.5118055555555555" footer="0.5118055555555555"/>
  <pageSetup horizontalDpi="300" verticalDpi="300" orientation="portrait" paperSize="9" scale="50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zoomScale="75" zoomScaleNormal="75" workbookViewId="0" topLeftCell="A73">
      <selection activeCell="C97" sqref="C97"/>
    </sheetView>
  </sheetViews>
  <sheetFormatPr defaultColWidth="9.00390625" defaultRowHeight="12.75"/>
  <cols>
    <col min="1" max="1" width="14.875" style="105" customWidth="1"/>
    <col min="2" max="2" width="7.875" style="105" customWidth="1"/>
    <col min="3" max="3" width="25.00390625" style="105" customWidth="1"/>
    <col min="4" max="4" width="41.625" style="105" customWidth="1"/>
    <col min="5" max="5" width="2.625" style="105" customWidth="1"/>
    <col min="6" max="6" width="18.125" style="105" customWidth="1"/>
    <col min="7" max="7" width="13.375" style="105" customWidth="1"/>
    <col min="8" max="8" width="35.125" style="105" customWidth="1"/>
    <col min="9" max="9" width="56.75390625" style="105" customWidth="1"/>
    <col min="10" max="16384" width="9.125" style="105" customWidth="1"/>
  </cols>
  <sheetData>
    <row r="1" spans="6:9" ht="11.25">
      <c r="F1" s="106" t="s">
        <v>180</v>
      </c>
      <c r="G1" s="106"/>
      <c r="H1" s="106"/>
      <c r="I1" s="106"/>
    </row>
    <row r="2" spans="3:9" ht="14.25">
      <c r="C2" s="107"/>
      <c r="D2" s="107"/>
      <c r="E2" s="107"/>
      <c r="F2" s="106"/>
      <c r="G2" s="106"/>
      <c r="H2" s="106"/>
      <c r="I2" s="106"/>
    </row>
    <row r="3" spans="3:9" ht="15.75">
      <c r="C3" s="107"/>
      <c r="D3" s="107"/>
      <c r="E3" s="107"/>
      <c r="F3" s="107"/>
      <c r="G3" s="108"/>
      <c r="H3" s="109"/>
      <c r="I3" s="110" t="s">
        <v>181</v>
      </c>
    </row>
    <row r="4" spans="3:10" ht="15.75">
      <c r="C4" s="107"/>
      <c r="D4" s="107"/>
      <c r="E4" s="107"/>
      <c r="F4" s="107"/>
      <c r="G4" s="108"/>
      <c r="H4" s="109"/>
      <c r="I4" s="111" t="s">
        <v>182</v>
      </c>
      <c r="J4" s="112"/>
    </row>
    <row r="5" spans="4:10" ht="18">
      <c r="D5" s="113"/>
      <c r="E5" s="113"/>
      <c r="F5" s="114" t="s">
        <v>183</v>
      </c>
      <c r="G5" s="108"/>
      <c r="H5" s="115"/>
      <c r="I5" s="111" t="s">
        <v>184</v>
      </c>
      <c r="J5" s="112"/>
    </row>
    <row r="6" spans="4:10" ht="18">
      <c r="D6" s="113"/>
      <c r="E6" s="113"/>
      <c r="F6" s="114" t="s">
        <v>185</v>
      </c>
      <c r="G6" s="116"/>
      <c r="H6" s="112"/>
      <c r="I6" s="117" t="s">
        <v>186</v>
      </c>
      <c r="J6" s="112"/>
    </row>
    <row r="7" spans="3:9" ht="15">
      <c r="C7" s="107"/>
      <c r="D7" s="107"/>
      <c r="E7" s="107"/>
      <c r="F7" s="107"/>
      <c r="H7" s="112"/>
      <c r="I7" s="118"/>
    </row>
    <row r="8" spans="1:9" ht="11.25" customHeight="1">
      <c r="A8" s="119" t="s">
        <v>187</v>
      </c>
      <c r="B8" s="120" t="s">
        <v>188</v>
      </c>
      <c r="C8" s="121" t="s">
        <v>11</v>
      </c>
      <c r="D8" s="122" t="s">
        <v>189</v>
      </c>
      <c r="E8" s="123"/>
      <c r="F8" s="119" t="s">
        <v>187</v>
      </c>
      <c r="G8" s="124" t="s">
        <v>188</v>
      </c>
      <c r="H8" s="125" t="s">
        <v>11</v>
      </c>
      <c r="I8" s="126" t="s">
        <v>189</v>
      </c>
    </row>
    <row r="9" spans="1:9" ht="12">
      <c r="A9" s="119"/>
      <c r="B9" s="120"/>
      <c r="C9" s="121"/>
      <c r="D9" s="122"/>
      <c r="E9" s="123"/>
      <c r="F9" s="119"/>
      <c r="G9" s="124"/>
      <c r="H9" s="125"/>
      <c r="I9" s="126"/>
    </row>
    <row r="10" spans="1:9" s="136" customFormat="1" ht="38.25">
      <c r="A10" s="127" t="s">
        <v>190</v>
      </c>
      <c r="B10" s="128" t="s">
        <v>191</v>
      </c>
      <c r="C10" s="129" t="s">
        <v>192</v>
      </c>
      <c r="D10" s="130" t="s">
        <v>193</v>
      </c>
      <c r="E10" s="131"/>
      <c r="F10" s="132" t="s">
        <v>194</v>
      </c>
      <c r="G10" s="133" t="s">
        <v>195</v>
      </c>
      <c r="H10" s="134" t="s">
        <v>196</v>
      </c>
      <c r="I10" s="135" t="s">
        <v>197</v>
      </c>
    </row>
    <row r="11" spans="1:9" s="136" customFormat="1" ht="15" customHeight="1">
      <c r="A11" s="137" t="s">
        <v>198</v>
      </c>
      <c r="B11" s="138" t="s">
        <v>191</v>
      </c>
      <c r="C11" s="139" t="s">
        <v>199</v>
      </c>
      <c r="D11" s="140" t="s">
        <v>200</v>
      </c>
      <c r="E11" s="131"/>
      <c r="F11" s="132" t="s">
        <v>201</v>
      </c>
      <c r="G11" s="133" t="s">
        <v>202</v>
      </c>
      <c r="H11" s="134" t="s">
        <v>203</v>
      </c>
      <c r="I11" s="141" t="s">
        <v>204</v>
      </c>
    </row>
    <row r="12" spans="1:9" s="136" customFormat="1" ht="15" customHeight="1">
      <c r="A12" s="137" t="s">
        <v>205</v>
      </c>
      <c r="B12" s="138" t="s">
        <v>206</v>
      </c>
      <c r="C12" s="139"/>
      <c r="D12" s="140"/>
      <c r="E12" s="131"/>
      <c r="F12" s="132" t="s">
        <v>207</v>
      </c>
      <c r="G12" s="133" t="s">
        <v>202</v>
      </c>
      <c r="H12" s="142" t="s">
        <v>208</v>
      </c>
      <c r="I12" s="141" t="s">
        <v>209</v>
      </c>
    </row>
    <row r="13" spans="1:9" s="136" customFormat="1" ht="25.5">
      <c r="A13" s="137"/>
      <c r="B13" s="138"/>
      <c r="C13" s="139"/>
      <c r="D13" s="140"/>
      <c r="E13" s="131"/>
      <c r="F13" s="132" t="s">
        <v>210</v>
      </c>
      <c r="G13" s="133" t="s">
        <v>202</v>
      </c>
      <c r="H13" s="139" t="s">
        <v>211</v>
      </c>
      <c r="I13" s="135" t="s">
        <v>212</v>
      </c>
    </row>
    <row r="14" spans="1:9" s="136" customFormat="1" ht="25.5" customHeight="1">
      <c r="A14" s="137" t="s">
        <v>213</v>
      </c>
      <c r="B14" s="138" t="s">
        <v>214</v>
      </c>
      <c r="C14" s="139"/>
      <c r="D14" s="140"/>
      <c r="E14" s="131"/>
      <c r="F14" s="132" t="s">
        <v>215</v>
      </c>
      <c r="G14" s="133" t="s">
        <v>195</v>
      </c>
      <c r="H14" s="139" t="s">
        <v>216</v>
      </c>
      <c r="I14" s="135" t="s">
        <v>217</v>
      </c>
    </row>
    <row r="15" spans="1:9" s="136" customFormat="1" ht="25.5">
      <c r="A15" s="137" t="s">
        <v>218</v>
      </c>
      <c r="B15" s="138" t="s">
        <v>219</v>
      </c>
      <c r="C15" s="139"/>
      <c r="D15" s="140"/>
      <c r="E15" s="131"/>
      <c r="F15" s="132" t="s">
        <v>220</v>
      </c>
      <c r="G15" s="133" t="s">
        <v>195</v>
      </c>
      <c r="H15" s="139" t="s">
        <v>221</v>
      </c>
      <c r="I15" s="135"/>
    </row>
    <row r="16" spans="1:9" s="136" customFormat="1" ht="28.5">
      <c r="A16" s="137" t="s">
        <v>222</v>
      </c>
      <c r="B16" s="138" t="s">
        <v>223</v>
      </c>
      <c r="C16" s="139"/>
      <c r="D16" s="140"/>
      <c r="E16" s="131"/>
      <c r="F16" s="132" t="s">
        <v>224</v>
      </c>
      <c r="G16" s="133" t="s">
        <v>225</v>
      </c>
      <c r="H16" s="142" t="s">
        <v>226</v>
      </c>
      <c r="I16" s="141" t="s">
        <v>227</v>
      </c>
    </row>
    <row r="17" spans="1:9" s="136" customFormat="1" ht="24">
      <c r="A17" s="137" t="s">
        <v>228</v>
      </c>
      <c r="B17" s="138" t="s">
        <v>219</v>
      </c>
      <c r="C17" s="142" t="s">
        <v>229</v>
      </c>
      <c r="D17" s="135" t="s">
        <v>230</v>
      </c>
      <c r="E17" s="131"/>
      <c r="F17" s="143" t="s">
        <v>231</v>
      </c>
      <c r="G17" s="144" t="s">
        <v>225</v>
      </c>
      <c r="H17" s="145" t="s">
        <v>232</v>
      </c>
      <c r="I17" s="146" t="s">
        <v>233</v>
      </c>
    </row>
    <row r="18" spans="1:9" s="136" customFormat="1" ht="72" customHeight="1">
      <c r="A18" s="132" t="s">
        <v>234</v>
      </c>
      <c r="B18" s="138" t="s">
        <v>191</v>
      </c>
      <c r="C18" s="139" t="s">
        <v>235</v>
      </c>
      <c r="D18" s="147" t="s">
        <v>236</v>
      </c>
      <c r="E18" s="131"/>
      <c r="F18" s="148" t="s">
        <v>237</v>
      </c>
      <c r="G18" s="149" t="s">
        <v>238</v>
      </c>
      <c r="H18" s="150" t="s">
        <v>239</v>
      </c>
      <c r="I18" s="151" t="s">
        <v>240</v>
      </c>
    </row>
    <row r="19" spans="1:9" s="136" customFormat="1" ht="25.5" customHeight="1">
      <c r="A19" s="152" t="s">
        <v>241</v>
      </c>
      <c r="B19" s="138" t="s">
        <v>206</v>
      </c>
      <c r="C19" s="139"/>
      <c r="D19" s="147"/>
      <c r="E19" s="131"/>
      <c r="F19" s="153" t="s">
        <v>242</v>
      </c>
      <c r="G19" s="154" t="s">
        <v>243</v>
      </c>
      <c r="H19" s="155" t="s">
        <v>244</v>
      </c>
      <c r="I19" s="156" t="s">
        <v>245</v>
      </c>
    </row>
    <row r="20" spans="1:9" s="136" customFormat="1" ht="25.5">
      <c r="A20" s="152"/>
      <c r="B20" s="138"/>
      <c r="C20" s="139"/>
      <c r="D20" s="147"/>
      <c r="E20" s="131"/>
      <c r="F20" s="157" t="s">
        <v>246</v>
      </c>
      <c r="G20" s="158" t="s">
        <v>243</v>
      </c>
      <c r="H20" s="159" t="s">
        <v>247</v>
      </c>
      <c r="I20" s="141" t="s">
        <v>248</v>
      </c>
    </row>
    <row r="21" spans="1:9" s="136" customFormat="1" ht="15" customHeight="1">
      <c r="A21" s="152" t="s">
        <v>249</v>
      </c>
      <c r="B21" s="138" t="s">
        <v>214</v>
      </c>
      <c r="C21" s="139"/>
      <c r="D21" s="147"/>
      <c r="E21" s="131"/>
      <c r="F21" s="132" t="s">
        <v>250</v>
      </c>
      <c r="G21" s="134" t="s">
        <v>243</v>
      </c>
      <c r="H21" s="159" t="s">
        <v>251</v>
      </c>
      <c r="I21" s="141" t="s">
        <v>245</v>
      </c>
    </row>
    <row r="22" spans="1:9" s="136" customFormat="1" ht="25.5">
      <c r="A22" s="152"/>
      <c r="B22" s="138"/>
      <c r="C22" s="139"/>
      <c r="D22" s="147"/>
      <c r="E22" s="131"/>
      <c r="F22" s="143" t="s">
        <v>252</v>
      </c>
      <c r="G22" s="145" t="s">
        <v>195</v>
      </c>
      <c r="H22" s="160" t="s">
        <v>253</v>
      </c>
      <c r="I22" s="146" t="s">
        <v>254</v>
      </c>
    </row>
    <row r="23" spans="1:9" s="136" customFormat="1" ht="15.75">
      <c r="A23" s="132" t="s">
        <v>255</v>
      </c>
      <c r="B23" s="138" t="s">
        <v>223</v>
      </c>
      <c r="C23" s="139"/>
      <c r="D23" s="147"/>
      <c r="E23" s="131"/>
      <c r="F23" s="161" t="s">
        <v>256</v>
      </c>
      <c r="G23" s="162" t="s">
        <v>225</v>
      </c>
      <c r="H23" s="163" t="s">
        <v>257</v>
      </c>
      <c r="I23" s="151" t="s">
        <v>258</v>
      </c>
    </row>
    <row r="24" spans="1:9" s="136" customFormat="1" ht="16.5" customHeight="1">
      <c r="A24" s="132" t="s">
        <v>259</v>
      </c>
      <c r="B24" s="138" t="s">
        <v>219</v>
      </c>
      <c r="C24" s="139"/>
      <c r="D24" s="147"/>
      <c r="E24" s="131"/>
      <c r="F24" s="164" t="s">
        <v>260</v>
      </c>
      <c r="G24" s="164"/>
      <c r="H24" s="164"/>
      <c r="I24" s="164"/>
    </row>
    <row r="25" spans="1:9" s="136" customFormat="1" ht="27.75" customHeight="1">
      <c r="A25" s="132" t="s">
        <v>261</v>
      </c>
      <c r="B25" s="138" t="s">
        <v>191</v>
      </c>
      <c r="C25" s="139" t="s">
        <v>262</v>
      </c>
      <c r="D25" s="140" t="s">
        <v>263</v>
      </c>
      <c r="E25" s="131"/>
      <c r="F25" s="153" t="s">
        <v>264</v>
      </c>
      <c r="G25" s="154" t="s">
        <v>265</v>
      </c>
      <c r="H25" s="129" t="s">
        <v>266</v>
      </c>
      <c r="I25" s="165" t="s">
        <v>267</v>
      </c>
    </row>
    <row r="26" spans="1:9" s="136" customFormat="1" ht="39">
      <c r="A26" s="132" t="s">
        <v>268</v>
      </c>
      <c r="B26" s="138" t="s">
        <v>206</v>
      </c>
      <c r="C26" s="139"/>
      <c r="D26" s="140"/>
      <c r="E26" s="131"/>
      <c r="F26" s="132" t="s">
        <v>269</v>
      </c>
      <c r="G26" s="134" t="s">
        <v>265</v>
      </c>
      <c r="H26" s="139" t="s">
        <v>270</v>
      </c>
      <c r="I26" s="135" t="s">
        <v>271</v>
      </c>
    </row>
    <row r="27" spans="1:9" s="136" customFormat="1" ht="25.5" customHeight="1">
      <c r="A27" s="152" t="s">
        <v>272</v>
      </c>
      <c r="B27" s="138" t="s">
        <v>214</v>
      </c>
      <c r="C27" s="139"/>
      <c r="D27" s="140"/>
      <c r="E27" s="131"/>
      <c r="F27" s="157" t="s">
        <v>273</v>
      </c>
      <c r="G27" s="158" t="s">
        <v>274</v>
      </c>
      <c r="H27" s="129" t="s">
        <v>266</v>
      </c>
      <c r="I27" s="165" t="s">
        <v>267</v>
      </c>
    </row>
    <row r="28" spans="1:9" s="136" customFormat="1" ht="38.25">
      <c r="A28" s="152"/>
      <c r="B28" s="138"/>
      <c r="C28" s="139"/>
      <c r="D28" s="140"/>
      <c r="E28" s="131"/>
      <c r="F28" s="157" t="s">
        <v>275</v>
      </c>
      <c r="G28" s="158" t="s">
        <v>274</v>
      </c>
      <c r="H28" s="139" t="s">
        <v>270</v>
      </c>
      <c r="I28" s="135" t="s">
        <v>271</v>
      </c>
    </row>
    <row r="29" spans="1:9" s="136" customFormat="1" ht="27.75">
      <c r="A29" s="132" t="s">
        <v>276</v>
      </c>
      <c r="B29" s="138" t="s">
        <v>223</v>
      </c>
      <c r="C29" s="139"/>
      <c r="D29" s="140"/>
      <c r="E29" s="131"/>
      <c r="F29" s="137" t="s">
        <v>277</v>
      </c>
      <c r="G29" s="134" t="s">
        <v>274</v>
      </c>
      <c r="H29" s="139" t="s">
        <v>278</v>
      </c>
      <c r="I29" s="166" t="s">
        <v>279</v>
      </c>
    </row>
    <row r="30" spans="1:9" s="136" customFormat="1" ht="27.75">
      <c r="A30" s="132" t="s">
        <v>280</v>
      </c>
      <c r="B30" s="138" t="s">
        <v>219</v>
      </c>
      <c r="C30" s="139"/>
      <c r="D30" s="140"/>
      <c r="E30" s="131"/>
      <c r="F30" s="137" t="s">
        <v>281</v>
      </c>
      <c r="G30" s="134" t="s">
        <v>274</v>
      </c>
      <c r="H30" s="139" t="s">
        <v>282</v>
      </c>
      <c r="I30" s="166" t="s">
        <v>283</v>
      </c>
    </row>
    <row r="31" spans="1:9" s="136" customFormat="1" ht="27.75" customHeight="1">
      <c r="A31" s="132" t="s">
        <v>284</v>
      </c>
      <c r="B31" s="138" t="s">
        <v>191</v>
      </c>
      <c r="C31" s="139" t="s">
        <v>285</v>
      </c>
      <c r="D31" s="140" t="s">
        <v>286</v>
      </c>
      <c r="E31" s="131"/>
      <c r="F31" s="167" t="s">
        <v>287</v>
      </c>
      <c r="G31" s="145" t="s">
        <v>274</v>
      </c>
      <c r="H31" s="168" t="s">
        <v>288</v>
      </c>
      <c r="I31" s="169" t="s">
        <v>289</v>
      </c>
    </row>
    <row r="32" spans="1:9" s="136" customFormat="1" ht="30">
      <c r="A32" s="132" t="s">
        <v>290</v>
      </c>
      <c r="B32" s="138" t="s">
        <v>206</v>
      </c>
      <c r="C32" s="139"/>
      <c r="D32" s="140"/>
      <c r="E32" s="131"/>
      <c r="F32" s="137" t="s">
        <v>291</v>
      </c>
      <c r="G32" s="134" t="s">
        <v>292</v>
      </c>
      <c r="H32" s="139" t="s">
        <v>293</v>
      </c>
      <c r="I32" s="166" t="s">
        <v>294</v>
      </c>
    </row>
    <row r="33" spans="1:9" s="136" customFormat="1" ht="15">
      <c r="A33" s="132" t="s">
        <v>295</v>
      </c>
      <c r="B33" s="138" t="s">
        <v>214</v>
      </c>
      <c r="C33" s="139"/>
      <c r="D33" s="140"/>
      <c r="E33" s="131"/>
      <c r="F33" s="137" t="s">
        <v>296</v>
      </c>
      <c r="G33" s="134" t="s">
        <v>297</v>
      </c>
      <c r="H33" s="139" t="s">
        <v>298</v>
      </c>
      <c r="I33" s="166" t="s">
        <v>299</v>
      </c>
    </row>
    <row r="34" spans="1:9" s="136" customFormat="1" ht="25.5">
      <c r="A34" s="132" t="s">
        <v>300</v>
      </c>
      <c r="B34" s="138" t="s">
        <v>219</v>
      </c>
      <c r="C34" s="139"/>
      <c r="D34" s="140"/>
      <c r="E34" s="131"/>
      <c r="F34" s="137" t="s">
        <v>301</v>
      </c>
      <c r="G34" s="134" t="s">
        <v>297</v>
      </c>
      <c r="H34" s="139" t="s">
        <v>302</v>
      </c>
      <c r="I34" s="166" t="s">
        <v>303</v>
      </c>
    </row>
    <row r="35" spans="1:9" s="136" customFormat="1" ht="15">
      <c r="A35" s="132" t="s">
        <v>304</v>
      </c>
      <c r="B35" s="138" t="s">
        <v>223</v>
      </c>
      <c r="C35" s="139"/>
      <c r="D35" s="140"/>
      <c r="E35" s="131"/>
      <c r="F35" s="137" t="s">
        <v>305</v>
      </c>
      <c r="G35" s="134" t="s">
        <v>297</v>
      </c>
      <c r="H35" s="139" t="s">
        <v>306</v>
      </c>
      <c r="I35" s="166" t="s">
        <v>307</v>
      </c>
    </row>
    <row r="36" spans="1:9" s="136" customFormat="1" ht="25.5" customHeight="1">
      <c r="A36" s="132" t="s">
        <v>308</v>
      </c>
      <c r="B36" s="138" t="s">
        <v>191</v>
      </c>
      <c r="C36" s="139" t="s">
        <v>309</v>
      </c>
      <c r="D36" s="141" t="s">
        <v>310</v>
      </c>
      <c r="E36" s="131"/>
      <c r="F36" s="170" t="s">
        <v>311</v>
      </c>
      <c r="G36" s="134" t="s">
        <v>312</v>
      </c>
      <c r="H36" s="139" t="s">
        <v>313</v>
      </c>
      <c r="I36" s="166" t="s">
        <v>314</v>
      </c>
    </row>
    <row r="37" spans="1:9" s="136" customFormat="1" ht="15">
      <c r="A37" s="132" t="s">
        <v>315</v>
      </c>
      <c r="B37" s="138" t="s">
        <v>206</v>
      </c>
      <c r="C37" s="139"/>
      <c r="D37" s="141"/>
      <c r="E37" s="131"/>
      <c r="F37" s="171" t="s">
        <v>316</v>
      </c>
      <c r="G37" s="172" t="s">
        <v>312</v>
      </c>
      <c r="H37" s="145" t="s">
        <v>317</v>
      </c>
      <c r="I37" s="173" t="s">
        <v>318</v>
      </c>
    </row>
    <row r="38" spans="1:9" s="136" customFormat="1" ht="15.75">
      <c r="A38" s="132" t="s">
        <v>319</v>
      </c>
      <c r="B38" s="138" t="s">
        <v>214</v>
      </c>
      <c r="C38" s="139"/>
      <c r="D38" s="141"/>
      <c r="E38" s="131"/>
      <c r="F38" s="174" t="s">
        <v>320</v>
      </c>
      <c r="G38" s="175" t="s">
        <v>321</v>
      </c>
      <c r="H38" s="176" t="s">
        <v>322</v>
      </c>
      <c r="I38" s="177" t="s">
        <v>323</v>
      </c>
    </row>
    <row r="39" spans="1:9" s="136" customFormat="1" ht="15.75">
      <c r="A39" s="132" t="s">
        <v>324</v>
      </c>
      <c r="B39" s="138" t="s">
        <v>223</v>
      </c>
      <c r="C39" s="139"/>
      <c r="D39" s="141"/>
      <c r="E39" s="131"/>
      <c r="F39" s="174" t="s">
        <v>325</v>
      </c>
      <c r="G39" s="175" t="s">
        <v>326</v>
      </c>
      <c r="H39" s="176" t="s">
        <v>327</v>
      </c>
      <c r="I39" s="178" t="s">
        <v>328</v>
      </c>
    </row>
    <row r="40" spans="1:9" s="136" customFormat="1" ht="15.75">
      <c r="A40" s="132" t="s">
        <v>329</v>
      </c>
      <c r="B40" s="138" t="s">
        <v>219</v>
      </c>
      <c r="C40" s="139"/>
      <c r="D40" s="141"/>
      <c r="E40" s="131"/>
      <c r="F40" s="174" t="s">
        <v>330</v>
      </c>
      <c r="G40" s="175" t="s">
        <v>331</v>
      </c>
      <c r="H40" s="176" t="s">
        <v>332</v>
      </c>
      <c r="I40" s="177" t="s">
        <v>333</v>
      </c>
    </row>
    <row r="41" spans="1:9" s="136" customFormat="1" ht="16.5" customHeight="1">
      <c r="A41" s="132" t="s">
        <v>334</v>
      </c>
      <c r="B41" s="138" t="s">
        <v>191</v>
      </c>
      <c r="C41" s="139" t="s">
        <v>335</v>
      </c>
      <c r="D41" s="141" t="s">
        <v>336</v>
      </c>
      <c r="E41" s="131"/>
      <c r="F41" s="179" t="s">
        <v>337</v>
      </c>
      <c r="G41" s="180" t="s">
        <v>338</v>
      </c>
      <c r="H41" s="181" t="s">
        <v>339</v>
      </c>
      <c r="I41" s="182" t="s">
        <v>340</v>
      </c>
    </row>
    <row r="42" spans="1:9" s="136" customFormat="1" ht="16.5" customHeight="1">
      <c r="A42" s="132"/>
      <c r="B42" s="138"/>
      <c r="C42" s="139"/>
      <c r="D42" s="141"/>
      <c r="E42" s="131"/>
      <c r="F42" s="183" t="s">
        <v>341</v>
      </c>
      <c r="G42" s="183"/>
      <c r="H42" s="183"/>
      <c r="I42" s="183"/>
    </row>
    <row r="43" spans="1:13" s="136" customFormat="1" ht="25.5">
      <c r="A43" s="132"/>
      <c r="B43" s="138"/>
      <c r="C43" s="139"/>
      <c r="D43" s="141"/>
      <c r="E43" s="131"/>
      <c r="F43" s="184" t="s">
        <v>342</v>
      </c>
      <c r="G43" s="185" t="s">
        <v>191</v>
      </c>
      <c r="H43" s="186" t="s">
        <v>343</v>
      </c>
      <c r="I43" s="187" t="s">
        <v>344</v>
      </c>
      <c r="J43" s="188"/>
      <c r="K43" s="188"/>
      <c r="L43" s="188"/>
      <c r="M43" s="188"/>
    </row>
    <row r="44" spans="1:13" s="136" customFormat="1" ht="15">
      <c r="A44" s="132"/>
      <c r="B44" s="138"/>
      <c r="C44" s="139"/>
      <c r="D44" s="141"/>
      <c r="E44" s="131"/>
      <c r="F44" s="137" t="s">
        <v>345</v>
      </c>
      <c r="G44" s="134" t="s">
        <v>191</v>
      </c>
      <c r="H44" s="134" t="s">
        <v>346</v>
      </c>
      <c r="I44" s="135" t="s">
        <v>347</v>
      </c>
      <c r="J44" s="188"/>
      <c r="K44" s="188"/>
      <c r="L44" s="188"/>
      <c r="M44" s="188"/>
    </row>
    <row r="45" spans="1:13" s="136" customFormat="1" ht="15">
      <c r="A45" s="132"/>
      <c r="B45" s="138"/>
      <c r="C45" s="139"/>
      <c r="D45" s="141"/>
      <c r="E45" s="131"/>
      <c r="F45" s="167" t="s">
        <v>348</v>
      </c>
      <c r="G45" s="145" t="s">
        <v>191</v>
      </c>
      <c r="H45" s="145" t="s">
        <v>349</v>
      </c>
      <c r="I45" s="146" t="s">
        <v>350</v>
      </c>
      <c r="J45" s="188"/>
      <c r="K45" s="188"/>
      <c r="L45" s="188"/>
      <c r="M45" s="188"/>
    </row>
    <row r="46" spans="1:13" s="136" customFormat="1" ht="27.75">
      <c r="A46" s="152" t="s">
        <v>351</v>
      </c>
      <c r="B46" s="138" t="s">
        <v>206</v>
      </c>
      <c r="C46" s="139"/>
      <c r="D46" s="141"/>
      <c r="E46" s="131"/>
      <c r="F46" s="132" t="s">
        <v>269</v>
      </c>
      <c r="G46" s="134" t="s">
        <v>265</v>
      </c>
      <c r="H46" s="139" t="s">
        <v>352</v>
      </c>
      <c r="I46" s="135" t="s">
        <v>353</v>
      </c>
      <c r="J46" s="188"/>
      <c r="K46" s="188"/>
      <c r="L46" s="188"/>
      <c r="M46" s="188"/>
    </row>
    <row r="47" spans="1:9" s="136" customFormat="1" ht="24">
      <c r="A47" s="152" t="s">
        <v>354</v>
      </c>
      <c r="B47" s="138" t="s">
        <v>214</v>
      </c>
      <c r="C47" s="139"/>
      <c r="D47" s="141"/>
      <c r="E47" s="131"/>
      <c r="F47" s="189" t="s">
        <v>355</v>
      </c>
      <c r="G47" s="190" t="s">
        <v>214</v>
      </c>
      <c r="H47" s="190" t="s">
        <v>356</v>
      </c>
      <c r="I47" s="191" t="s">
        <v>357</v>
      </c>
    </row>
    <row r="48" spans="1:9" s="136" customFormat="1" ht="25.5">
      <c r="A48" s="132" t="s">
        <v>358</v>
      </c>
      <c r="B48" s="138" t="s">
        <v>223</v>
      </c>
      <c r="C48" s="139"/>
      <c r="D48" s="141"/>
      <c r="E48" s="131"/>
      <c r="F48" s="137" t="s">
        <v>359</v>
      </c>
      <c r="G48" s="134" t="s">
        <v>206</v>
      </c>
      <c r="H48" s="134" t="s">
        <v>360</v>
      </c>
      <c r="I48" s="135" t="s">
        <v>361</v>
      </c>
    </row>
    <row r="49" spans="1:9" s="136" customFormat="1" ht="15" customHeight="1">
      <c r="A49" s="132" t="s">
        <v>362</v>
      </c>
      <c r="B49" s="138" t="s">
        <v>191</v>
      </c>
      <c r="C49" s="139" t="s">
        <v>363</v>
      </c>
      <c r="D49" s="140" t="s">
        <v>364</v>
      </c>
      <c r="E49" s="131"/>
      <c r="F49" s="137" t="s">
        <v>365</v>
      </c>
      <c r="G49" s="134" t="s">
        <v>206</v>
      </c>
      <c r="H49" s="134" t="s">
        <v>366</v>
      </c>
      <c r="I49" s="141" t="s">
        <v>367</v>
      </c>
    </row>
    <row r="50" spans="1:9" s="136" customFormat="1" ht="25.5">
      <c r="A50" s="132" t="s">
        <v>368</v>
      </c>
      <c r="B50" s="138" t="s">
        <v>206</v>
      </c>
      <c r="C50" s="139"/>
      <c r="D50" s="140"/>
      <c r="E50" s="131"/>
      <c r="F50" s="137" t="s">
        <v>369</v>
      </c>
      <c r="G50" s="134" t="s">
        <v>195</v>
      </c>
      <c r="H50" s="139" t="s">
        <v>370</v>
      </c>
      <c r="I50" s="141" t="s">
        <v>371</v>
      </c>
    </row>
    <row r="51" spans="1:9" s="136" customFormat="1" ht="25.5">
      <c r="A51" s="132" t="s">
        <v>372</v>
      </c>
      <c r="B51" s="138" t="s">
        <v>223</v>
      </c>
      <c r="C51" s="139"/>
      <c r="D51" s="140"/>
      <c r="E51" s="131"/>
      <c r="F51" s="137" t="s">
        <v>373</v>
      </c>
      <c r="G51" s="134" t="s">
        <v>195</v>
      </c>
      <c r="H51" s="139" t="s">
        <v>374</v>
      </c>
      <c r="I51" s="135" t="s">
        <v>375</v>
      </c>
    </row>
    <row r="52" spans="1:9" s="136" customFormat="1" ht="24" customHeight="1">
      <c r="A52" s="132" t="s">
        <v>376</v>
      </c>
      <c r="B52" s="138" t="s">
        <v>223</v>
      </c>
      <c r="C52" s="139" t="s">
        <v>377</v>
      </c>
      <c r="D52" s="141" t="s">
        <v>378</v>
      </c>
      <c r="E52" s="131"/>
      <c r="F52" s="137" t="s">
        <v>379</v>
      </c>
      <c r="G52" s="134" t="s">
        <v>195</v>
      </c>
      <c r="H52" s="139" t="s">
        <v>380</v>
      </c>
      <c r="I52" s="192" t="s">
        <v>381</v>
      </c>
    </row>
    <row r="53" spans="1:9" s="136" customFormat="1" ht="24">
      <c r="A53" s="132" t="s">
        <v>382</v>
      </c>
      <c r="B53" s="138" t="s">
        <v>219</v>
      </c>
      <c r="C53" s="139"/>
      <c r="D53" s="141"/>
      <c r="E53" s="131"/>
      <c r="F53" s="137" t="s">
        <v>383</v>
      </c>
      <c r="G53" s="134" t="s">
        <v>195</v>
      </c>
      <c r="H53" s="139" t="s">
        <v>384</v>
      </c>
      <c r="I53" s="192" t="s">
        <v>385</v>
      </c>
    </row>
    <row r="54" spans="1:9" s="136" customFormat="1" ht="24">
      <c r="A54" s="132" t="s">
        <v>386</v>
      </c>
      <c r="B54" s="138" t="s">
        <v>206</v>
      </c>
      <c r="C54" s="139"/>
      <c r="D54" s="141"/>
      <c r="E54" s="131"/>
      <c r="F54" s="137" t="s">
        <v>387</v>
      </c>
      <c r="G54" s="134" t="s">
        <v>195</v>
      </c>
      <c r="H54" s="142" t="s">
        <v>388</v>
      </c>
      <c r="I54" s="192" t="s">
        <v>389</v>
      </c>
    </row>
    <row r="55" spans="1:9" s="136" customFormat="1" ht="28.5">
      <c r="A55" s="132" t="s">
        <v>390</v>
      </c>
      <c r="B55" s="138" t="s">
        <v>214</v>
      </c>
      <c r="C55" s="139"/>
      <c r="D55" s="141"/>
      <c r="E55" s="131"/>
      <c r="F55" s="137" t="s">
        <v>391</v>
      </c>
      <c r="G55" s="134" t="s">
        <v>202</v>
      </c>
      <c r="H55" s="134" t="s">
        <v>392</v>
      </c>
      <c r="I55" s="141" t="s">
        <v>393</v>
      </c>
    </row>
    <row r="56" spans="1:9" s="136" customFormat="1" ht="15" customHeight="1">
      <c r="A56" s="132" t="s">
        <v>394</v>
      </c>
      <c r="B56" s="138" t="s">
        <v>206</v>
      </c>
      <c r="C56" s="139" t="s">
        <v>395</v>
      </c>
      <c r="D56" s="141" t="s">
        <v>396</v>
      </c>
      <c r="E56" s="131"/>
      <c r="F56" s="137" t="s">
        <v>397</v>
      </c>
      <c r="G56" s="134" t="s">
        <v>202</v>
      </c>
      <c r="H56" s="134" t="s">
        <v>398</v>
      </c>
      <c r="I56" s="141" t="s">
        <v>399</v>
      </c>
    </row>
    <row r="57" spans="1:9" s="136" customFormat="1" ht="15">
      <c r="A57" s="132" t="s">
        <v>400</v>
      </c>
      <c r="B57" s="138" t="s">
        <v>214</v>
      </c>
      <c r="C57" s="139"/>
      <c r="D57" s="141"/>
      <c r="E57" s="131"/>
      <c r="F57" s="193" t="s">
        <v>401</v>
      </c>
      <c r="G57" s="194" t="s">
        <v>402</v>
      </c>
      <c r="H57" s="195" t="s">
        <v>403</v>
      </c>
      <c r="I57" s="196" t="s">
        <v>404</v>
      </c>
    </row>
    <row r="58" spans="1:9" s="136" customFormat="1" ht="15">
      <c r="A58" s="132" t="s">
        <v>405</v>
      </c>
      <c r="B58" s="138" t="s">
        <v>223</v>
      </c>
      <c r="C58" s="139"/>
      <c r="D58" s="141"/>
      <c r="E58" s="131"/>
      <c r="F58" s="137" t="s">
        <v>256</v>
      </c>
      <c r="G58" s="134" t="s">
        <v>225</v>
      </c>
      <c r="H58" s="134" t="s">
        <v>74</v>
      </c>
      <c r="I58" s="141" t="s">
        <v>406</v>
      </c>
    </row>
    <row r="59" spans="1:9" s="136" customFormat="1" ht="30">
      <c r="A59" s="132" t="s">
        <v>269</v>
      </c>
      <c r="B59" s="138" t="s">
        <v>265</v>
      </c>
      <c r="C59" s="139"/>
      <c r="D59" s="141"/>
      <c r="E59" s="131"/>
      <c r="F59" s="132" t="s">
        <v>407</v>
      </c>
      <c r="G59" s="134" t="s">
        <v>225</v>
      </c>
      <c r="H59" s="134" t="s">
        <v>408</v>
      </c>
      <c r="I59" s="141" t="s">
        <v>409</v>
      </c>
    </row>
    <row r="60" spans="1:9" s="136" customFormat="1" ht="15" customHeight="1">
      <c r="A60" s="197" t="s">
        <v>410</v>
      </c>
      <c r="B60" s="198" t="s">
        <v>206</v>
      </c>
      <c r="C60" s="199" t="s">
        <v>411</v>
      </c>
      <c r="D60" s="200" t="s">
        <v>412</v>
      </c>
      <c r="E60" s="131"/>
      <c r="F60" s="132" t="s">
        <v>413</v>
      </c>
      <c r="G60" s="134" t="s">
        <v>225</v>
      </c>
      <c r="H60" s="134" t="s">
        <v>414</v>
      </c>
      <c r="I60" s="141" t="s">
        <v>415</v>
      </c>
    </row>
    <row r="61" spans="1:9" s="136" customFormat="1" ht="15">
      <c r="A61" s="132" t="s">
        <v>416</v>
      </c>
      <c r="B61" s="138" t="s">
        <v>214</v>
      </c>
      <c r="C61" s="199"/>
      <c r="D61" s="200"/>
      <c r="E61" s="131"/>
      <c r="F61" s="132" t="s">
        <v>417</v>
      </c>
      <c r="G61" s="134" t="s">
        <v>225</v>
      </c>
      <c r="H61" s="134" t="s">
        <v>418</v>
      </c>
      <c r="I61" s="141" t="s">
        <v>419</v>
      </c>
    </row>
    <row r="62" spans="1:9" s="136" customFormat="1" ht="15.75">
      <c r="A62" s="132" t="s">
        <v>420</v>
      </c>
      <c r="B62" s="138" t="s">
        <v>223</v>
      </c>
      <c r="C62" s="199"/>
      <c r="D62" s="200"/>
      <c r="E62" s="131"/>
      <c r="F62" s="148" t="s">
        <v>421</v>
      </c>
      <c r="G62" s="162" t="s">
        <v>422</v>
      </c>
      <c r="H62" s="162" t="s">
        <v>73</v>
      </c>
      <c r="I62" s="151" t="s">
        <v>423</v>
      </c>
    </row>
    <row r="63" spans="1:9" s="136" customFormat="1" ht="16.5" customHeight="1">
      <c r="A63" s="132" t="s">
        <v>424</v>
      </c>
      <c r="B63" s="138" t="s">
        <v>219</v>
      </c>
      <c r="C63" s="199"/>
      <c r="D63" s="200"/>
      <c r="E63" s="131"/>
      <c r="F63" s="201" t="s">
        <v>425</v>
      </c>
      <c r="G63" s="201"/>
      <c r="H63" s="201"/>
      <c r="I63" s="201"/>
    </row>
    <row r="64" spans="1:9" s="136" customFormat="1" ht="15" customHeight="1">
      <c r="A64" s="132" t="s">
        <v>426</v>
      </c>
      <c r="B64" s="138" t="s">
        <v>223</v>
      </c>
      <c r="C64" s="139"/>
      <c r="D64" s="141" t="s">
        <v>427</v>
      </c>
      <c r="E64" s="131"/>
      <c r="F64" s="127" t="s">
        <v>428</v>
      </c>
      <c r="G64" s="154" t="s">
        <v>422</v>
      </c>
      <c r="H64" s="154" t="s">
        <v>414</v>
      </c>
      <c r="I64" s="156" t="s">
        <v>429</v>
      </c>
    </row>
    <row r="65" spans="1:9" s="136" customFormat="1" ht="15">
      <c r="A65" s="132" t="s">
        <v>430</v>
      </c>
      <c r="B65" s="138" t="s">
        <v>223</v>
      </c>
      <c r="C65" s="139"/>
      <c r="D65" s="141"/>
      <c r="E65" s="131"/>
      <c r="F65" s="137" t="s">
        <v>431</v>
      </c>
      <c r="G65" s="134" t="s">
        <v>422</v>
      </c>
      <c r="H65" s="134" t="s">
        <v>432</v>
      </c>
      <c r="I65" s="141" t="s">
        <v>433</v>
      </c>
    </row>
    <row r="66" spans="1:9" s="136" customFormat="1" ht="15">
      <c r="A66" s="132" t="s">
        <v>434</v>
      </c>
      <c r="B66" s="138" t="s">
        <v>219</v>
      </c>
      <c r="C66" s="139"/>
      <c r="D66" s="141"/>
      <c r="E66" s="131"/>
      <c r="F66" s="137" t="s">
        <v>435</v>
      </c>
      <c r="G66" s="134" t="s">
        <v>422</v>
      </c>
      <c r="H66" s="134" t="s">
        <v>436</v>
      </c>
      <c r="I66" s="141" t="s">
        <v>437</v>
      </c>
    </row>
    <row r="67" spans="1:9" s="136" customFormat="1" ht="15">
      <c r="A67" s="132" t="s">
        <v>438</v>
      </c>
      <c r="B67" s="138" t="s">
        <v>223</v>
      </c>
      <c r="C67" s="139"/>
      <c r="D67" s="135" t="s">
        <v>439</v>
      </c>
      <c r="E67" s="131"/>
      <c r="F67" s="137" t="s">
        <v>440</v>
      </c>
      <c r="G67" s="134" t="s">
        <v>422</v>
      </c>
      <c r="H67" s="134" t="s">
        <v>441</v>
      </c>
      <c r="I67" s="141" t="s">
        <v>442</v>
      </c>
    </row>
    <row r="68" spans="1:9" s="136" customFormat="1" ht="28.5" customHeight="1">
      <c r="A68" s="132" t="s">
        <v>443</v>
      </c>
      <c r="B68" s="202" t="s">
        <v>206</v>
      </c>
      <c r="C68" s="159" t="s">
        <v>444</v>
      </c>
      <c r="D68" s="141" t="s">
        <v>445</v>
      </c>
      <c r="E68" s="131"/>
      <c r="F68" s="137" t="s">
        <v>446</v>
      </c>
      <c r="G68" s="134" t="s">
        <v>422</v>
      </c>
      <c r="H68" s="134" t="s">
        <v>447</v>
      </c>
      <c r="I68" s="141" t="s">
        <v>448</v>
      </c>
    </row>
    <row r="69" spans="1:9" s="136" customFormat="1" ht="28.5">
      <c r="A69" s="132" t="s">
        <v>449</v>
      </c>
      <c r="B69" s="202" t="s">
        <v>214</v>
      </c>
      <c r="C69" s="159"/>
      <c r="D69" s="141"/>
      <c r="E69" s="131"/>
      <c r="F69" s="203" t="s">
        <v>450</v>
      </c>
      <c r="G69" s="204" t="s">
        <v>451</v>
      </c>
      <c r="H69" s="134" t="s">
        <v>452</v>
      </c>
      <c r="I69" s="205" t="s">
        <v>453</v>
      </c>
    </row>
    <row r="70" spans="1:9" s="136" customFormat="1" ht="28.5">
      <c r="A70" s="132" t="s">
        <v>454</v>
      </c>
      <c r="B70" s="202" t="s">
        <v>206</v>
      </c>
      <c r="C70" s="159"/>
      <c r="D70" s="141"/>
      <c r="E70" s="131"/>
      <c r="F70" s="203" t="s">
        <v>455</v>
      </c>
      <c r="G70" s="204" t="s">
        <v>451</v>
      </c>
      <c r="H70" s="134" t="s">
        <v>456</v>
      </c>
      <c r="I70" s="205" t="s">
        <v>457</v>
      </c>
    </row>
    <row r="71" spans="1:9" s="136" customFormat="1" ht="25.5">
      <c r="A71" s="132" t="s">
        <v>458</v>
      </c>
      <c r="B71" s="202" t="s">
        <v>214</v>
      </c>
      <c r="C71" s="159"/>
      <c r="D71" s="141"/>
      <c r="E71" s="131"/>
      <c r="F71" s="206" t="s">
        <v>459</v>
      </c>
      <c r="G71" s="158" t="s">
        <v>451</v>
      </c>
      <c r="H71" s="139" t="s">
        <v>460</v>
      </c>
      <c r="I71" s="207" t="s">
        <v>461</v>
      </c>
    </row>
    <row r="72" spans="1:9" s="136" customFormat="1" ht="15">
      <c r="A72" s="132" t="s">
        <v>462</v>
      </c>
      <c r="B72" s="202" t="s">
        <v>206</v>
      </c>
      <c r="C72" s="159"/>
      <c r="D72" s="141"/>
      <c r="E72" s="131"/>
      <c r="F72" s="206" t="s">
        <v>463</v>
      </c>
      <c r="G72" s="158" t="s">
        <v>195</v>
      </c>
      <c r="H72" s="139" t="s">
        <v>464</v>
      </c>
      <c r="I72" s="207" t="s">
        <v>465</v>
      </c>
    </row>
    <row r="73" spans="1:9" s="136" customFormat="1" ht="15">
      <c r="A73" s="132" t="s">
        <v>466</v>
      </c>
      <c r="B73" s="202" t="s">
        <v>214</v>
      </c>
      <c r="C73" s="159"/>
      <c r="D73" s="141"/>
      <c r="E73" s="131"/>
      <c r="F73" s="206" t="s">
        <v>467</v>
      </c>
      <c r="G73" s="158" t="s">
        <v>195</v>
      </c>
      <c r="H73" s="139" t="s">
        <v>468</v>
      </c>
      <c r="I73" s="207" t="s">
        <v>371</v>
      </c>
    </row>
    <row r="74" spans="1:9" s="136" customFormat="1" ht="15">
      <c r="A74" s="132" t="s">
        <v>469</v>
      </c>
      <c r="B74" s="202" t="s">
        <v>191</v>
      </c>
      <c r="C74" s="208" t="s">
        <v>470</v>
      </c>
      <c r="D74" s="209" t="s">
        <v>471</v>
      </c>
      <c r="E74" s="131"/>
      <c r="F74" s="206" t="s">
        <v>472</v>
      </c>
      <c r="G74" s="158" t="s">
        <v>451</v>
      </c>
      <c r="H74" s="139" t="s">
        <v>473</v>
      </c>
      <c r="I74" s="207" t="s">
        <v>474</v>
      </c>
    </row>
    <row r="75" spans="1:9" s="136" customFormat="1" ht="30.75">
      <c r="A75" s="132" t="s">
        <v>475</v>
      </c>
      <c r="B75" s="138" t="s">
        <v>476</v>
      </c>
      <c r="C75" s="139" t="s">
        <v>477</v>
      </c>
      <c r="D75" s="135" t="s">
        <v>478</v>
      </c>
      <c r="E75" s="131"/>
      <c r="F75" s="210" t="s">
        <v>479</v>
      </c>
      <c r="G75" s="211" t="s">
        <v>480</v>
      </c>
      <c r="H75" s="212" t="s">
        <v>481</v>
      </c>
      <c r="I75" s="213" t="s">
        <v>482</v>
      </c>
    </row>
    <row r="76" spans="1:9" s="112" customFormat="1" ht="30">
      <c r="A76" s="132" t="s">
        <v>483</v>
      </c>
      <c r="B76" s="138" t="s">
        <v>476</v>
      </c>
      <c r="C76" s="139" t="s">
        <v>484</v>
      </c>
      <c r="D76" s="141" t="s">
        <v>485</v>
      </c>
      <c r="E76" s="214"/>
      <c r="F76" s="215" t="s">
        <v>486</v>
      </c>
      <c r="G76" s="216" t="s">
        <v>487</v>
      </c>
      <c r="H76" s="217" t="s">
        <v>488</v>
      </c>
      <c r="I76" s="218" t="s">
        <v>489</v>
      </c>
    </row>
    <row r="77" spans="1:9" s="112" customFormat="1" ht="30">
      <c r="A77" s="143" t="s">
        <v>490</v>
      </c>
      <c r="B77" s="219" t="s">
        <v>491</v>
      </c>
      <c r="C77" s="168" t="s">
        <v>492</v>
      </c>
      <c r="D77" s="220" t="s">
        <v>493</v>
      </c>
      <c r="E77" s="221"/>
      <c r="F77" s="222" t="s">
        <v>494</v>
      </c>
      <c r="G77" s="223" t="s">
        <v>487</v>
      </c>
      <c r="H77" s="195" t="s">
        <v>495</v>
      </c>
      <c r="I77" s="224" t="s">
        <v>496</v>
      </c>
    </row>
    <row r="78" spans="1:9" s="112" customFormat="1" ht="15.75" customHeight="1">
      <c r="A78" s="132" t="s">
        <v>497</v>
      </c>
      <c r="B78" s="138" t="s">
        <v>206</v>
      </c>
      <c r="C78" s="139" t="s">
        <v>498</v>
      </c>
      <c r="D78" s="135" t="s">
        <v>499</v>
      </c>
      <c r="E78" s="225"/>
      <c r="F78" s="226" t="s">
        <v>500</v>
      </c>
      <c r="G78" s="223" t="s">
        <v>451</v>
      </c>
      <c r="H78" s="227" t="s">
        <v>501</v>
      </c>
      <c r="I78" s="227"/>
    </row>
    <row r="79" spans="1:9" ht="29.25">
      <c r="A79" s="148" t="s">
        <v>502</v>
      </c>
      <c r="B79" s="228" t="s">
        <v>206</v>
      </c>
      <c r="C79" s="229" t="s">
        <v>503</v>
      </c>
      <c r="D79" s="230" t="s">
        <v>504</v>
      </c>
      <c r="E79" s="225"/>
      <c r="F79" s="231" t="s">
        <v>505</v>
      </c>
      <c r="G79" s="223" t="s">
        <v>451</v>
      </c>
      <c r="H79" s="194" t="s">
        <v>452</v>
      </c>
      <c r="I79" s="232" t="s">
        <v>453</v>
      </c>
    </row>
    <row r="80" spans="1:12" ht="28.5">
      <c r="A80" s="132" t="s">
        <v>506</v>
      </c>
      <c r="B80" s="133" t="s">
        <v>195</v>
      </c>
      <c r="C80" s="134" t="s">
        <v>507</v>
      </c>
      <c r="D80" s="209" t="s">
        <v>508</v>
      </c>
      <c r="E80" s="225"/>
      <c r="F80" s="233" t="s">
        <v>509</v>
      </c>
      <c r="G80" s="223" t="s">
        <v>451</v>
      </c>
      <c r="H80" s="194" t="s">
        <v>456</v>
      </c>
      <c r="I80" s="232" t="s">
        <v>457</v>
      </c>
      <c r="J80" s="234"/>
      <c r="K80" s="234"/>
      <c r="L80" s="234"/>
    </row>
    <row r="81" spans="1:9" ht="24" customHeight="1">
      <c r="A81" s="132" t="s">
        <v>510</v>
      </c>
      <c r="B81" s="133" t="s">
        <v>195</v>
      </c>
      <c r="C81" s="235" t="s">
        <v>511</v>
      </c>
      <c r="D81" s="209" t="s">
        <v>512</v>
      </c>
      <c r="E81" s="225"/>
      <c r="F81" s="236" t="s">
        <v>513</v>
      </c>
      <c r="G81" s="223" t="s">
        <v>451</v>
      </c>
      <c r="H81" s="237" t="s">
        <v>514</v>
      </c>
      <c r="I81" s="237"/>
    </row>
    <row r="82" spans="1:9" ht="15" customHeight="1">
      <c r="A82" s="132" t="s">
        <v>515</v>
      </c>
      <c r="B82" s="133" t="s">
        <v>195</v>
      </c>
      <c r="C82" s="235" t="s">
        <v>516</v>
      </c>
      <c r="D82" s="209"/>
      <c r="F82" s="236" t="s">
        <v>517</v>
      </c>
      <c r="G82" s="223" t="s">
        <v>451</v>
      </c>
      <c r="H82" s="237" t="s">
        <v>518</v>
      </c>
      <c r="I82" s="237"/>
    </row>
    <row r="83" spans="1:9" ht="15.75" customHeight="1">
      <c r="A83" s="132" t="s">
        <v>519</v>
      </c>
      <c r="B83" s="133" t="s">
        <v>202</v>
      </c>
      <c r="C83" s="134" t="s">
        <v>520</v>
      </c>
      <c r="D83" s="209"/>
      <c r="F83" s="238" t="s">
        <v>521</v>
      </c>
      <c r="G83" s="239" t="s">
        <v>522</v>
      </c>
      <c r="H83" s="240" t="s">
        <v>85</v>
      </c>
      <c r="I83" s="240"/>
    </row>
    <row r="84" spans="1:9" ht="16.5" customHeight="1">
      <c r="A84" s="132" t="s">
        <v>523</v>
      </c>
      <c r="B84" s="133" t="s">
        <v>195</v>
      </c>
      <c r="C84" s="134" t="s">
        <v>524</v>
      </c>
      <c r="D84" s="209"/>
      <c r="F84" s="241" t="s">
        <v>525</v>
      </c>
      <c r="G84" s="242" t="s">
        <v>522</v>
      </c>
      <c r="H84" s="243" t="s">
        <v>526</v>
      </c>
      <c r="I84" s="243"/>
    </row>
    <row r="85" spans="1:9" ht="15.75">
      <c r="A85" s="132" t="s">
        <v>527</v>
      </c>
      <c r="B85" s="133" t="s">
        <v>202</v>
      </c>
      <c r="C85" s="134" t="s">
        <v>528</v>
      </c>
      <c r="D85" s="209"/>
      <c r="F85" s="244"/>
      <c r="G85" s="245"/>
      <c r="H85" s="246"/>
      <c r="I85" s="244"/>
    </row>
    <row r="86" spans="1:9" ht="31.5" customHeight="1">
      <c r="A86" s="247" t="s">
        <v>61</v>
      </c>
      <c r="B86" s="247"/>
      <c r="C86" s="247"/>
      <c r="D86" s="247"/>
      <c r="E86" s="247"/>
      <c r="F86" s="247"/>
      <c r="G86" s="247"/>
      <c r="H86" s="247"/>
      <c r="I86" s="247"/>
    </row>
    <row r="89" ht="15.75"/>
    <row r="92" ht="15.75"/>
  </sheetData>
  <sheetProtection selectLockedCells="1" selectUnlockedCells="1"/>
  <mergeCells count="52">
    <mergeCell ref="F1:I2"/>
    <mergeCell ref="A8:A9"/>
    <mergeCell ref="B8:B9"/>
    <mergeCell ref="C8:C9"/>
    <mergeCell ref="D8:D9"/>
    <mergeCell ref="F8:F9"/>
    <mergeCell ref="G8:G9"/>
    <mergeCell ref="H8:H9"/>
    <mergeCell ref="I8:I9"/>
    <mergeCell ref="C11:C16"/>
    <mergeCell ref="D11:D16"/>
    <mergeCell ref="A12:A13"/>
    <mergeCell ref="B12:B13"/>
    <mergeCell ref="I14:I15"/>
    <mergeCell ref="C18:C24"/>
    <mergeCell ref="D18:D24"/>
    <mergeCell ref="A19:A20"/>
    <mergeCell ref="B19:B20"/>
    <mergeCell ref="A21:A22"/>
    <mergeCell ref="B21:B22"/>
    <mergeCell ref="F24:I24"/>
    <mergeCell ref="C25:C30"/>
    <mergeCell ref="D25:D30"/>
    <mergeCell ref="A27:A28"/>
    <mergeCell ref="B27:B28"/>
    <mergeCell ref="C31:C35"/>
    <mergeCell ref="D31:D35"/>
    <mergeCell ref="C36:C40"/>
    <mergeCell ref="D36:D40"/>
    <mergeCell ref="C41:C48"/>
    <mergeCell ref="D41:D48"/>
    <mergeCell ref="F42:I42"/>
    <mergeCell ref="C49:C51"/>
    <mergeCell ref="D49:D51"/>
    <mergeCell ref="C52:C55"/>
    <mergeCell ref="D52:D55"/>
    <mergeCell ref="C56:C59"/>
    <mergeCell ref="D56:D59"/>
    <mergeCell ref="C60:C63"/>
    <mergeCell ref="D60:D63"/>
    <mergeCell ref="F63:I63"/>
    <mergeCell ref="C64:C66"/>
    <mergeCell ref="D64:D66"/>
    <mergeCell ref="C68:C73"/>
    <mergeCell ref="D68:D73"/>
    <mergeCell ref="H78:I78"/>
    <mergeCell ref="D81:D85"/>
    <mergeCell ref="H81:I81"/>
    <mergeCell ref="H82:I82"/>
    <mergeCell ref="H83:I83"/>
    <mergeCell ref="H84:I84"/>
    <mergeCell ref="A86:I86"/>
  </mergeCells>
  <hyperlinks>
    <hyperlink ref="I4" r:id="rId1" display="Отдел продаж: +7 (8352) 63-10-71, 53-12-59 "/>
  </hyperlinks>
  <printOptions/>
  <pageMargins left="0.3798611111111111" right="0.3902777777777778" top="0.3597222222222222" bottom="0.32013888888888886" header="0.5118055555555555" footer="0.5118055555555555"/>
  <pageSetup fitToHeight="1" fitToWidth="1" horizontalDpi="300" verticalDpi="300"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0" sqref="G20"/>
    </sheetView>
  </sheetViews>
  <sheetFormatPr defaultColWidth="9.00390625" defaultRowHeight="13.5" customHeight="1"/>
  <cols>
    <col min="1" max="1" width="16.625" style="248" customWidth="1"/>
    <col min="2" max="2" width="9.625" style="248" customWidth="1"/>
    <col min="3" max="3" width="14.625" style="249" customWidth="1"/>
    <col min="4" max="8" width="14.375" style="248" customWidth="1"/>
    <col min="9" max="9" width="10.875" style="248" customWidth="1"/>
    <col min="10" max="10" width="15.00390625" style="248" customWidth="1"/>
    <col min="11" max="11" width="25.75390625" style="248" customWidth="1"/>
    <col min="12" max="16384" width="9.125" style="248" customWidth="1"/>
  </cols>
  <sheetData>
    <row r="1" ht="13.5" customHeight="1">
      <c r="C1" s="249" t="s">
        <v>529</v>
      </c>
    </row>
    <row r="2" spans="1:11" ht="13.5" customHeight="1">
      <c r="A2" s="250"/>
      <c r="B2" s="250" t="s">
        <v>530</v>
      </c>
      <c r="C2" s="251" t="s">
        <v>531</v>
      </c>
      <c r="D2" s="24">
        <v>-0.08</v>
      </c>
      <c r="E2" s="24">
        <v>-0.09</v>
      </c>
      <c r="F2" s="24">
        <v>-0.1</v>
      </c>
      <c r="G2" s="24">
        <v>-0.11</v>
      </c>
      <c r="H2" s="24">
        <v>-0.12</v>
      </c>
      <c r="I2" s="24">
        <v>-0.13</v>
      </c>
      <c r="J2" s="250"/>
      <c r="K2" s="250"/>
    </row>
    <row r="3" spans="1:11" ht="21.75" customHeight="1">
      <c r="A3" s="252" t="s">
        <v>252</v>
      </c>
      <c r="B3" s="253" t="s">
        <v>195</v>
      </c>
      <c r="C3" s="254">
        <v>15220</v>
      </c>
      <c r="D3" s="32">
        <f aca="true" t="shared" si="0" ref="D3:D7">C3*0.92</f>
        <v>14002.400000000001</v>
      </c>
      <c r="E3" s="32">
        <f aca="true" t="shared" si="1" ref="E3:E7">C3*0.91</f>
        <v>13850.2</v>
      </c>
      <c r="F3" s="32">
        <f aca="true" t="shared" si="2" ref="F3:F7">C3*0.9</f>
        <v>13698</v>
      </c>
      <c r="G3" s="32">
        <f aca="true" t="shared" si="3" ref="G3:G7">C3*0.89</f>
        <v>13545.800000000001</v>
      </c>
      <c r="H3" s="32">
        <f aca="true" t="shared" si="4" ref="H3:H7">C3*0.88</f>
        <v>13393.6</v>
      </c>
      <c r="I3" s="32">
        <f aca="true" t="shared" si="5" ref="I3:I7">C3*0.87</f>
        <v>13241.4</v>
      </c>
      <c r="J3" s="255" t="s">
        <v>532</v>
      </c>
      <c r="K3" s="255" t="s">
        <v>533</v>
      </c>
    </row>
    <row r="4" spans="1:11" ht="24" customHeight="1">
      <c r="A4" s="256" t="s">
        <v>534</v>
      </c>
      <c r="B4" s="19" t="s">
        <v>535</v>
      </c>
      <c r="C4" s="257">
        <v>5003.333333333333</v>
      </c>
      <c r="D4" s="32">
        <f t="shared" si="0"/>
        <v>4603.066666666667</v>
      </c>
      <c r="E4" s="32">
        <f t="shared" si="1"/>
        <v>4553.033333333333</v>
      </c>
      <c r="F4" s="32">
        <f t="shared" si="2"/>
        <v>4503</v>
      </c>
      <c r="G4" s="32">
        <f t="shared" si="3"/>
        <v>4452.966666666666</v>
      </c>
      <c r="H4" s="32">
        <f t="shared" si="4"/>
        <v>4402.933333333333</v>
      </c>
      <c r="I4" s="32">
        <f t="shared" si="5"/>
        <v>4352.9</v>
      </c>
      <c r="J4" s="258" t="s">
        <v>536</v>
      </c>
      <c r="K4" s="258" t="s">
        <v>537</v>
      </c>
    </row>
    <row r="5" spans="1:11" ht="25.5" customHeight="1">
      <c r="A5" s="259" t="s">
        <v>538</v>
      </c>
      <c r="B5" s="260" t="s">
        <v>243</v>
      </c>
      <c r="C5" s="257">
        <v>25150</v>
      </c>
      <c r="D5" s="32">
        <f t="shared" si="0"/>
        <v>23138</v>
      </c>
      <c r="E5" s="32">
        <f t="shared" si="1"/>
        <v>22886.5</v>
      </c>
      <c r="F5" s="32">
        <f t="shared" si="2"/>
        <v>22635</v>
      </c>
      <c r="G5" s="32">
        <f t="shared" si="3"/>
        <v>22383.5</v>
      </c>
      <c r="H5" s="32">
        <f t="shared" si="4"/>
        <v>22132</v>
      </c>
      <c r="I5" s="32">
        <f t="shared" si="5"/>
        <v>21880.5</v>
      </c>
      <c r="J5" s="258" t="s">
        <v>536</v>
      </c>
      <c r="K5" s="258" t="s">
        <v>537</v>
      </c>
    </row>
    <row r="6" spans="1:11" ht="25.5" customHeight="1">
      <c r="A6" s="259" t="s">
        <v>539</v>
      </c>
      <c r="B6" s="260" t="s">
        <v>540</v>
      </c>
      <c r="C6" s="257">
        <v>8331.111111111111</v>
      </c>
      <c r="D6" s="32">
        <f t="shared" si="0"/>
        <v>7664.622222222223</v>
      </c>
      <c r="E6" s="32">
        <f t="shared" si="1"/>
        <v>7581.311111111111</v>
      </c>
      <c r="F6" s="32">
        <f t="shared" si="2"/>
        <v>7498</v>
      </c>
      <c r="G6" s="32">
        <f t="shared" si="3"/>
        <v>7414.688888888889</v>
      </c>
      <c r="H6" s="32">
        <f t="shared" si="4"/>
        <v>7331.377777777778</v>
      </c>
      <c r="I6" s="32">
        <f t="shared" si="5"/>
        <v>7248.066666666667</v>
      </c>
      <c r="J6" s="258" t="s">
        <v>541</v>
      </c>
      <c r="K6" s="258"/>
    </row>
    <row r="7" spans="1:11" ht="27.75" customHeight="1">
      <c r="A7" s="259" t="s">
        <v>542</v>
      </c>
      <c r="B7" s="260" t="s">
        <v>543</v>
      </c>
      <c r="C7" s="257">
        <v>25150</v>
      </c>
      <c r="D7" s="32">
        <f t="shared" si="0"/>
        <v>23138</v>
      </c>
      <c r="E7" s="32">
        <f t="shared" si="1"/>
        <v>22886.5</v>
      </c>
      <c r="F7" s="32">
        <f t="shared" si="2"/>
        <v>22635</v>
      </c>
      <c r="G7" s="32">
        <f t="shared" si="3"/>
        <v>22383.5</v>
      </c>
      <c r="H7" s="32">
        <f t="shared" si="4"/>
        <v>22132</v>
      </c>
      <c r="I7" s="32">
        <f t="shared" si="5"/>
        <v>21880.5</v>
      </c>
      <c r="J7" s="258" t="s">
        <v>541</v>
      </c>
      <c r="K7" s="25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</dc:creator>
  <cp:keywords/>
  <dc:description/>
  <cp:lastModifiedBy/>
  <cp:lastPrinted>2015-02-06T05:41:25Z</cp:lastPrinted>
  <dcterms:created xsi:type="dcterms:W3CDTF">2002-07-02T05:58:27Z</dcterms:created>
  <dcterms:modified xsi:type="dcterms:W3CDTF">2015-02-09T08:18:43Z</dcterms:modified>
  <cp:category/>
  <cp:version/>
  <cp:contentType/>
  <cp:contentStatus/>
  <cp:revision>1</cp:revision>
</cp:coreProperties>
</file>